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omdb\New_server\Server\Мониторинг системы образования - не удалять\2018\В Мин-во\"/>
    </mc:Choice>
  </mc:AlternateContent>
  <bookViews>
    <workbookView xWindow="0" yWindow="0" windowWidth="23970" windowHeight="9600" activeTab="3"/>
  </bookViews>
  <sheets>
    <sheet name="Раздел 1" sheetId="1" r:id="rId1"/>
    <sheet name="Раздел 2" sheetId="16" r:id="rId2"/>
    <sheet name="Раздел 3" sheetId="17" r:id="rId3"/>
    <sheet name="Раздел 5" sheetId="14" r:id="rId4"/>
    <sheet name="Раздел 6" sheetId="5" r:id="rId5"/>
    <sheet name="Раздел 7" sheetId="6" r:id="rId6"/>
    <sheet name="Раздел 9" sheetId="7" r:id="rId7"/>
    <sheet name="Раздел 10" sheetId="11" r:id="rId8"/>
    <sheet name="Раздел 11" sheetId="10" r:id="rId9"/>
  </sheets>
  <definedNames>
    <definedName name="_xlnm._FilterDatabase" localSheetId="0" hidden="1">'Раздел 1'!$A$1:$G$216</definedName>
    <definedName name="_xlnm._FilterDatabase" localSheetId="7" hidden="1">'Раздел 10'!$A$1:$D$6</definedName>
    <definedName name="_xlnm._FilterDatabase" localSheetId="8" hidden="1">'Раздел 11'!$A$1:$D$1</definedName>
    <definedName name="_xlnm._FilterDatabase" localSheetId="1" hidden="1">'Раздел 2'!$A$1:$F$224</definedName>
    <definedName name="_xlnm._FilterDatabase" localSheetId="3" hidden="1">'Раздел 5'!$A$1:$H$1</definedName>
    <definedName name="_xlnm._FilterDatabase" localSheetId="4" hidden="1">'Раздел 6'!$A$1:$D$1</definedName>
    <definedName name="_xlnm._FilterDatabase" localSheetId="5" hidden="1">'Раздел 7'!$A$1:$D$1</definedName>
    <definedName name="_xlnm._FilterDatabase" localSheetId="6" hidden="1">'Раздел 9'!$A$1:$D$8</definedName>
    <definedName name="_xlnm.Print_Area" localSheetId="1">'Раздел 2'!$A$1:$F$224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9" i="1" l="1"/>
  <c r="C107" i="1" s="1"/>
  <c r="C108" i="1"/>
  <c r="F107" i="1"/>
  <c r="E107" i="1"/>
  <c r="D107" i="1"/>
  <c r="C106" i="1"/>
  <c r="C104" i="1" s="1"/>
  <c r="C105" i="1"/>
  <c r="F104" i="1"/>
  <c r="E104" i="1"/>
  <c r="D104" i="1"/>
  <c r="C103" i="1"/>
  <c r="C99" i="1" s="1"/>
  <c r="C102" i="1"/>
  <c r="C101" i="1"/>
  <c r="C98" i="1" s="1"/>
  <c r="C100" i="1"/>
  <c r="F99" i="1"/>
  <c r="E99" i="1"/>
  <c r="D99" i="1"/>
  <c r="F98" i="1"/>
  <c r="E98" i="1"/>
  <c r="D98" i="1"/>
  <c r="F97" i="1"/>
  <c r="E97" i="1"/>
  <c r="D97" i="1"/>
  <c r="C95" i="1"/>
  <c r="C93" i="1" s="1"/>
  <c r="C94" i="1"/>
  <c r="F93" i="1"/>
  <c r="E93" i="1"/>
  <c r="D93" i="1"/>
  <c r="F89" i="1"/>
  <c r="C89" i="1"/>
  <c r="F86" i="1"/>
  <c r="C86" i="1"/>
  <c r="F85" i="1"/>
  <c r="C85" i="1"/>
  <c r="C84" i="1"/>
  <c r="C83" i="1"/>
  <c r="C82" i="1"/>
  <c r="C81" i="1"/>
  <c r="C80" i="1"/>
  <c r="C79" i="1"/>
  <c r="C78" i="1"/>
  <c r="C77" i="1"/>
  <c r="C76" i="1"/>
  <c r="C75" i="1"/>
  <c r="C74" i="1"/>
  <c r="F72" i="1"/>
  <c r="E72" i="1"/>
  <c r="D72" i="1"/>
  <c r="C72" i="1"/>
  <c r="F71" i="1"/>
  <c r="E71" i="1"/>
  <c r="D71" i="1"/>
  <c r="C71" i="1"/>
  <c r="F70" i="1"/>
  <c r="E70" i="1"/>
  <c r="D70" i="1"/>
  <c r="C70" i="1"/>
  <c r="F69" i="1"/>
  <c r="E69" i="1"/>
  <c r="D69" i="1"/>
  <c r="C69" i="1"/>
  <c r="F68" i="1"/>
  <c r="E68" i="1"/>
  <c r="D68" i="1"/>
  <c r="C68" i="1"/>
  <c r="F67" i="1"/>
  <c r="E67" i="1"/>
  <c r="D67" i="1"/>
  <c r="C67" i="1"/>
  <c r="F66" i="1"/>
  <c r="E66" i="1"/>
  <c r="D66" i="1"/>
  <c r="C66" i="1"/>
  <c r="F65" i="1"/>
  <c r="E65" i="1"/>
  <c r="D65" i="1"/>
  <c r="C65" i="1"/>
  <c r="F64" i="1"/>
  <c r="E64" i="1"/>
  <c r="D64" i="1"/>
  <c r="C64" i="1"/>
  <c r="F63" i="1"/>
  <c r="E63" i="1"/>
  <c r="D63" i="1"/>
  <c r="C63" i="1"/>
  <c r="C61" i="1"/>
  <c r="C60" i="1"/>
  <c r="F59" i="1"/>
  <c r="E59" i="1"/>
  <c r="D59" i="1"/>
  <c r="C59" i="1"/>
  <c r="C216" i="1"/>
  <c r="C214" i="1" s="1"/>
  <c r="C215" i="1"/>
  <c r="F214" i="1"/>
  <c r="E214" i="1"/>
  <c r="D214" i="1"/>
  <c r="C213" i="1"/>
  <c r="C211" i="1" s="1"/>
  <c r="C212" i="1"/>
  <c r="F211" i="1"/>
  <c r="E211" i="1"/>
  <c r="D211" i="1"/>
  <c r="F207" i="1"/>
  <c r="C207" i="1"/>
  <c r="C205" i="1"/>
  <c r="C204" i="1"/>
  <c r="C203" i="1"/>
  <c r="C202" i="1"/>
  <c r="F201" i="1"/>
  <c r="E201" i="1"/>
  <c r="D201" i="1"/>
  <c r="C201" i="1"/>
  <c r="C200" i="1"/>
  <c r="C199" i="1"/>
  <c r="C198" i="1"/>
  <c r="C197" i="1"/>
  <c r="C195" i="1" s="1"/>
  <c r="C196" i="1"/>
  <c r="F195" i="1"/>
  <c r="E195" i="1"/>
  <c r="D195" i="1"/>
  <c r="C194" i="1"/>
  <c r="C193" i="1"/>
  <c r="C192" i="1"/>
  <c r="C190" i="1" s="1"/>
  <c r="C191" i="1"/>
  <c r="F190" i="1"/>
  <c r="F184" i="1" s="1"/>
  <c r="F177" i="1" s="1"/>
  <c r="E190" i="1"/>
  <c r="D190" i="1"/>
  <c r="D184" i="1" s="1"/>
  <c r="D177" i="1" s="1"/>
  <c r="C189" i="1"/>
  <c r="C188" i="1"/>
  <c r="C187" i="1"/>
  <c r="C186" i="1"/>
  <c r="C185" i="1"/>
  <c r="E184" i="1"/>
  <c r="E183" i="1"/>
  <c r="F182" i="1"/>
  <c r="E182" i="1"/>
  <c r="D182" i="1"/>
  <c r="C182" i="1"/>
  <c r="F181" i="1"/>
  <c r="E181" i="1"/>
  <c r="D181" i="1"/>
  <c r="C181" i="1"/>
  <c r="F180" i="1"/>
  <c r="E180" i="1"/>
  <c r="D180" i="1"/>
  <c r="C180" i="1"/>
  <c r="F179" i="1"/>
  <c r="E179" i="1"/>
  <c r="D179" i="1"/>
  <c r="C179" i="1"/>
  <c r="F178" i="1"/>
  <c r="E178" i="1"/>
  <c r="D178" i="1"/>
  <c r="C178" i="1"/>
  <c r="E177" i="1"/>
  <c r="C175" i="1"/>
  <c r="C174" i="1"/>
  <c r="F173" i="1"/>
  <c r="E173" i="1"/>
  <c r="D173" i="1"/>
  <c r="C173" i="1"/>
  <c r="F168" i="1"/>
  <c r="C168" i="1"/>
  <c r="F155" i="1"/>
  <c r="C155" i="1"/>
  <c r="F154" i="1"/>
  <c r="C154" i="1"/>
  <c r="F153" i="1"/>
  <c r="C153" i="1"/>
  <c r="F152" i="1"/>
  <c r="C152" i="1"/>
  <c r="F151" i="1"/>
  <c r="C151" i="1"/>
  <c r="F150" i="1"/>
  <c r="C150" i="1"/>
  <c r="F149" i="1"/>
  <c r="C149" i="1"/>
  <c r="F148" i="1"/>
  <c r="C148" i="1"/>
  <c r="F147" i="1"/>
  <c r="C147" i="1"/>
  <c r="F146" i="1"/>
  <c r="C146" i="1"/>
  <c r="F145" i="1"/>
  <c r="C145" i="1"/>
  <c r="F140" i="1"/>
  <c r="C140" i="1"/>
  <c r="F127" i="1"/>
  <c r="C127" i="1"/>
  <c r="F126" i="1"/>
  <c r="C126" i="1"/>
  <c r="F125" i="1"/>
  <c r="C125" i="1"/>
  <c r="F124" i="1"/>
  <c r="C124" i="1"/>
  <c r="F123" i="1"/>
  <c r="C123" i="1"/>
  <c r="F122" i="1"/>
  <c r="C122" i="1"/>
  <c r="F121" i="1"/>
  <c r="C121" i="1"/>
  <c r="F120" i="1"/>
  <c r="C120" i="1"/>
  <c r="F119" i="1"/>
  <c r="C119" i="1"/>
  <c r="F118" i="1"/>
  <c r="C118" i="1"/>
  <c r="F117" i="1"/>
  <c r="C117" i="1"/>
  <c r="C116" i="1"/>
  <c r="C115" i="1"/>
  <c r="F114" i="1"/>
  <c r="E114" i="1"/>
  <c r="D114" i="1"/>
  <c r="C114" i="1"/>
  <c r="C113" i="1"/>
  <c r="C112" i="1"/>
  <c r="F111" i="1"/>
  <c r="E111" i="1"/>
  <c r="D111" i="1"/>
  <c r="C111" i="1"/>
  <c r="C57" i="1"/>
  <c r="C56" i="1"/>
  <c r="C55" i="1"/>
  <c r="C54" i="1"/>
  <c r="C53" i="1"/>
  <c r="C52" i="1"/>
  <c r="F51" i="1"/>
  <c r="E51" i="1"/>
  <c r="D51" i="1"/>
  <c r="C51" i="1"/>
  <c r="F50" i="1"/>
  <c r="E50" i="1"/>
  <c r="D50" i="1"/>
  <c r="C50" i="1"/>
  <c r="F49" i="1"/>
  <c r="E49" i="1"/>
  <c r="D49" i="1"/>
  <c r="C49" i="1"/>
  <c r="F48" i="1"/>
  <c r="E48" i="1"/>
  <c r="D48" i="1"/>
  <c r="C48" i="1"/>
  <c r="F47" i="1"/>
  <c r="E47" i="1"/>
  <c r="D47" i="1"/>
  <c r="C47" i="1"/>
  <c r="C45" i="1"/>
  <c r="C44" i="1"/>
  <c r="C43" i="1"/>
  <c r="C42" i="1"/>
  <c r="F41" i="1"/>
  <c r="E41" i="1"/>
  <c r="D41" i="1"/>
  <c r="C41" i="1"/>
  <c r="F40" i="1"/>
  <c r="E40" i="1"/>
  <c r="D40" i="1"/>
  <c r="C40" i="1"/>
  <c r="C39" i="1"/>
  <c r="C38" i="1"/>
  <c r="C37" i="1"/>
  <c r="C36" i="1"/>
  <c r="C35" i="1"/>
  <c r="C34" i="1"/>
  <c r="C33" i="1"/>
  <c r="C32" i="1"/>
  <c r="C31" i="1"/>
  <c r="C30" i="1"/>
  <c r="F29" i="1"/>
  <c r="E29" i="1"/>
  <c r="D29" i="1"/>
  <c r="C29" i="1"/>
  <c r="F28" i="1"/>
  <c r="E28" i="1"/>
  <c r="D28" i="1"/>
  <c r="C28" i="1"/>
  <c r="F27" i="1"/>
  <c r="E27" i="1"/>
  <c r="D27" i="1"/>
  <c r="C27" i="1"/>
  <c r="F26" i="1"/>
  <c r="E26" i="1"/>
  <c r="D26" i="1"/>
  <c r="C26" i="1"/>
  <c r="F25" i="1"/>
  <c r="E25" i="1"/>
  <c r="D25" i="1"/>
  <c r="C25" i="1"/>
  <c r="C21" i="1"/>
  <c r="C20" i="1"/>
  <c r="C19" i="1"/>
  <c r="C18" i="1"/>
  <c r="C17" i="1"/>
  <c r="F16" i="1"/>
  <c r="E16" i="1"/>
  <c r="D16" i="1"/>
  <c r="C16" i="1" s="1"/>
  <c r="C12" i="1" s="1"/>
  <c r="C15" i="1"/>
  <c r="C13" i="1" s="1"/>
  <c r="C14" i="1"/>
  <c r="F13" i="1"/>
  <c r="E13" i="1"/>
  <c r="D13" i="1"/>
  <c r="F12" i="1"/>
  <c r="E12" i="1"/>
  <c r="D12" i="1"/>
  <c r="F11" i="1"/>
  <c r="E11" i="1"/>
  <c r="D11" i="1"/>
  <c r="C10" i="1"/>
  <c r="C9" i="1"/>
  <c r="C8" i="1"/>
  <c r="C6" i="1" s="1"/>
  <c r="C7" i="1"/>
  <c r="F6" i="1"/>
  <c r="E6" i="1"/>
  <c r="D6" i="1"/>
  <c r="F5" i="1"/>
  <c r="E5" i="1"/>
  <c r="D5" i="1"/>
  <c r="C5" i="1"/>
  <c r="F4" i="1"/>
  <c r="E4" i="1"/>
  <c r="D4" i="1"/>
  <c r="C97" i="1" l="1"/>
  <c r="C184" i="1"/>
  <c r="C177" i="1" s="1"/>
  <c r="C183" i="1"/>
  <c r="D183" i="1"/>
  <c r="F183" i="1"/>
  <c r="C4" i="1"/>
  <c r="C11" i="1"/>
  <c r="C112" i="14" l="1"/>
  <c r="C111" i="14"/>
  <c r="E110" i="14"/>
  <c r="C109" i="14"/>
  <c r="C108" i="14"/>
  <c r="E107" i="14"/>
  <c r="D107" i="14"/>
  <c r="C107" i="14"/>
  <c r="C103" i="14"/>
  <c r="C97" i="14"/>
  <c r="C96" i="14"/>
  <c r="C95" i="14"/>
  <c r="C91" i="14"/>
  <c r="C88" i="14"/>
  <c r="G80" i="14"/>
  <c r="F80" i="14"/>
  <c r="C80" i="14"/>
  <c r="G76" i="14"/>
  <c r="F76" i="14"/>
  <c r="C76" i="14"/>
  <c r="G74" i="14"/>
  <c r="F74" i="14"/>
  <c r="C74" i="14"/>
  <c r="C62" i="14"/>
  <c r="C61" i="14"/>
  <c r="C60" i="14"/>
  <c r="C59" i="14"/>
  <c r="C58" i="14"/>
  <c r="C57" i="14"/>
  <c r="C56" i="14"/>
  <c r="C55" i="14"/>
  <c r="G50" i="14"/>
  <c r="F50" i="14"/>
  <c r="C50" i="14"/>
  <c r="G46" i="14"/>
  <c r="F46" i="14"/>
  <c r="C46" i="14"/>
  <c r="G43" i="14"/>
  <c r="F43" i="14"/>
  <c r="C43" i="14"/>
  <c r="G40" i="14"/>
  <c r="F40" i="14"/>
  <c r="C40" i="14"/>
  <c r="G34" i="14"/>
  <c r="F34" i="14"/>
  <c r="C34" i="14"/>
  <c r="G33" i="14"/>
  <c r="F33" i="14"/>
  <c r="C33" i="14"/>
  <c r="G27" i="14"/>
  <c r="F27" i="14"/>
  <c r="C27" i="14"/>
  <c r="G23" i="14"/>
  <c r="F23" i="14"/>
  <c r="C23" i="14"/>
  <c r="G20" i="14"/>
  <c r="F20" i="14"/>
  <c r="E20" i="14"/>
  <c r="D20" i="14"/>
  <c r="C20" i="14"/>
  <c r="G17" i="14"/>
  <c r="F17" i="14"/>
  <c r="E17" i="14"/>
  <c r="D17" i="14"/>
  <c r="C17" i="14"/>
  <c r="C13" i="14"/>
  <c r="C10" i="14"/>
  <c r="C7" i="14"/>
  <c r="C4" i="14"/>
  <c r="C110" i="14" l="1"/>
  <c r="C205" i="16"/>
  <c r="C25" i="16" l="1"/>
  <c r="C26" i="16"/>
  <c r="C24" i="16"/>
  <c r="C21" i="16"/>
  <c r="C22" i="16"/>
  <c r="C20" i="16"/>
  <c r="C79" i="16"/>
  <c r="C80" i="16"/>
  <c r="C78" i="16"/>
  <c r="C71" i="16" s="1"/>
  <c r="D40" i="16"/>
  <c r="D34" i="16"/>
  <c r="C16" i="16"/>
  <c r="C13" i="16" l="1"/>
  <c r="D12" i="16"/>
  <c r="C14" i="16"/>
  <c r="E12" i="16"/>
  <c r="C12" i="16"/>
  <c r="C5" i="10"/>
  <c r="C4" i="10" s="1"/>
  <c r="C10" i="7"/>
  <c r="C11" i="7"/>
  <c r="C144" i="6"/>
  <c r="C28" i="6"/>
  <c r="C27" i="6"/>
  <c r="C261" i="17"/>
  <c r="C258" i="17"/>
  <c r="C254" i="17"/>
  <c r="C251" i="17"/>
  <c r="C247" i="17"/>
  <c r="C244" i="17"/>
  <c r="C239" i="17"/>
  <c r="C236" i="17"/>
  <c r="C232" i="17"/>
  <c r="C71" i="17"/>
  <c r="C45" i="16"/>
  <c r="C44" i="16"/>
  <c r="C159" i="16"/>
  <c r="C124" i="16"/>
  <c r="C129" i="16"/>
  <c r="C123" i="16"/>
  <c r="D43" i="16"/>
  <c r="E43" i="16"/>
  <c r="C43" i="16" l="1"/>
  <c r="C227" i="17"/>
  <c r="C223" i="17"/>
  <c r="C218" i="17"/>
  <c r="C214" i="17"/>
  <c r="C211" i="17"/>
  <c r="C202" i="17"/>
  <c r="C201" i="17"/>
  <c r="C200" i="17"/>
  <c r="C189" i="17"/>
  <c r="C188" i="17"/>
  <c r="C187" i="17"/>
  <c r="C181" i="17"/>
  <c r="C180" i="17"/>
  <c r="C179" i="17"/>
  <c r="C173" i="17"/>
  <c r="C172" i="17"/>
  <c r="C171" i="17"/>
  <c r="C165" i="17"/>
  <c r="C164" i="17"/>
  <c r="C159" i="17"/>
  <c r="C156" i="17"/>
  <c r="C153" i="17"/>
  <c r="C151" i="17"/>
  <c r="C147" i="17"/>
  <c r="C145" i="17" s="1"/>
  <c r="C136" i="17"/>
  <c r="C135" i="17"/>
  <c r="C126" i="17"/>
  <c r="C123" i="17"/>
  <c r="C119" i="17"/>
  <c r="C104" i="17"/>
  <c r="C103" i="17"/>
  <c r="C99" i="17"/>
  <c r="C97" i="17"/>
  <c r="C83" i="17"/>
  <c r="C82" i="17"/>
  <c r="C81" i="17"/>
  <c r="C79" i="17"/>
  <c r="C78" i="17"/>
  <c r="C77" i="17"/>
  <c r="C68" i="17"/>
  <c r="C59" i="17"/>
  <c r="C58" i="17"/>
  <c r="C57" i="17"/>
  <c r="C53" i="17"/>
  <c r="C51" i="17"/>
  <c r="C49" i="17"/>
  <c r="C42" i="17"/>
  <c r="C41" i="17"/>
  <c r="C40" i="17"/>
  <c r="C36" i="17"/>
  <c r="C34" i="17"/>
  <c r="C30" i="17"/>
  <c r="C28" i="17"/>
  <c r="C20" i="17"/>
  <c r="C19" i="17"/>
  <c r="C17" i="17"/>
  <c r="C16" i="17"/>
  <c r="C10" i="17"/>
  <c r="C7" i="17"/>
  <c r="C4" i="17"/>
  <c r="C56" i="17" l="1"/>
  <c r="C199" i="17"/>
  <c r="C224" i="16"/>
  <c r="C223" i="16"/>
  <c r="C222" i="16"/>
  <c r="C221" i="16"/>
  <c r="E220" i="16"/>
  <c r="D220" i="16"/>
  <c r="C219" i="16"/>
  <c r="C218" i="16"/>
  <c r="C217" i="16"/>
  <c r="C216" i="16"/>
  <c r="E215" i="16"/>
  <c r="D215" i="16"/>
  <c r="C214" i="16"/>
  <c r="C213" i="16"/>
  <c r="C212" i="16"/>
  <c r="C211" i="16"/>
  <c r="E210" i="16"/>
  <c r="D210" i="16"/>
  <c r="C204" i="16"/>
  <c r="C197" i="16"/>
  <c r="C196" i="16"/>
  <c r="E195" i="16"/>
  <c r="D195" i="16"/>
  <c r="C193" i="16"/>
  <c r="C192" i="16"/>
  <c r="C190" i="16"/>
  <c r="C189" i="16"/>
  <c r="C187" i="16"/>
  <c r="C186" i="16"/>
  <c r="E185" i="16"/>
  <c r="D185" i="16"/>
  <c r="C184" i="16"/>
  <c r="C183" i="16"/>
  <c r="E182" i="16"/>
  <c r="D182" i="16"/>
  <c r="C180" i="16"/>
  <c r="C179" i="16"/>
  <c r="C178" i="16"/>
  <c r="C177" i="16"/>
  <c r="E176" i="16"/>
  <c r="D176" i="16"/>
  <c r="E175" i="16"/>
  <c r="D175" i="16"/>
  <c r="C161" i="16"/>
  <c r="C160" i="16"/>
  <c r="C158" i="16"/>
  <c r="C145" i="16"/>
  <c r="C144" i="16"/>
  <c r="C143" i="16"/>
  <c r="C142" i="16"/>
  <c r="C141" i="16"/>
  <c r="C140" i="16"/>
  <c r="C139" i="16"/>
  <c r="C138" i="16"/>
  <c r="C137" i="16"/>
  <c r="C133" i="16"/>
  <c r="C130" i="16"/>
  <c r="C128" i="16"/>
  <c r="C120" i="16" s="1"/>
  <c r="C127" i="16"/>
  <c r="C118" i="16" s="1"/>
  <c r="C126" i="16"/>
  <c r="C116" i="16" s="1"/>
  <c r="C117" i="16"/>
  <c r="C122" i="16"/>
  <c r="C115" i="16" s="1"/>
  <c r="C119" i="16"/>
  <c r="C113" i="16"/>
  <c r="C112" i="16"/>
  <c r="E111" i="16"/>
  <c r="D111" i="16"/>
  <c r="C109" i="16"/>
  <c r="C108" i="16"/>
  <c r="C106" i="16"/>
  <c r="C105" i="16"/>
  <c r="E104" i="16"/>
  <c r="D104" i="16"/>
  <c r="C103" i="16"/>
  <c r="C102" i="16"/>
  <c r="C99" i="16"/>
  <c r="C98" i="16"/>
  <c r="E97" i="16"/>
  <c r="D97" i="16"/>
  <c r="C96" i="16"/>
  <c r="C95" i="16"/>
  <c r="C94" i="16"/>
  <c r="C93" i="16"/>
  <c r="E92" i="16"/>
  <c r="E101" i="16" s="1"/>
  <c r="D92" i="16"/>
  <c r="C91" i="16"/>
  <c r="C90" i="16"/>
  <c r="C89" i="16"/>
  <c r="C88" i="16"/>
  <c r="C73" i="16"/>
  <c r="C84" i="16"/>
  <c r="C83" i="16"/>
  <c r="C82" i="16"/>
  <c r="C75" i="16"/>
  <c r="C66" i="16"/>
  <c r="C62" i="16"/>
  <c r="C58" i="16"/>
  <c r="C55" i="16"/>
  <c r="C54" i="16"/>
  <c r="E53" i="16"/>
  <c r="D53" i="16"/>
  <c r="C52" i="16"/>
  <c r="C51" i="16"/>
  <c r="C50" i="16"/>
  <c r="C49" i="16"/>
  <c r="C48" i="16"/>
  <c r="E47" i="16"/>
  <c r="D47" i="16"/>
  <c r="C42" i="16"/>
  <c r="C41" i="16"/>
  <c r="E40" i="16"/>
  <c r="C39" i="16"/>
  <c r="C38" i="16"/>
  <c r="E37" i="16"/>
  <c r="D37" i="16"/>
  <c r="C36" i="16"/>
  <c r="C35" i="16"/>
  <c r="E34" i="16"/>
  <c r="C33" i="16"/>
  <c r="C32" i="16"/>
  <c r="E31" i="16"/>
  <c r="D31" i="16"/>
  <c r="C29" i="16"/>
  <c r="C28" i="16"/>
  <c r="C27" i="16" s="1"/>
  <c r="E27" i="16"/>
  <c r="D27" i="16"/>
  <c r="E18" i="16"/>
  <c r="D18" i="16"/>
  <c r="E17" i="16"/>
  <c r="D17" i="16"/>
  <c r="E16" i="16"/>
  <c r="D16" i="16"/>
  <c r="C11" i="16"/>
  <c r="C10" i="16"/>
  <c r="E9" i="16"/>
  <c r="D9" i="16"/>
  <c r="C4" i="16"/>
  <c r="D100" i="16" l="1"/>
  <c r="D101" i="16"/>
  <c r="C220" i="16"/>
  <c r="C215" i="16"/>
  <c r="C191" i="16"/>
  <c r="C185" i="16"/>
  <c r="C182" i="16"/>
  <c r="C40" i="16"/>
  <c r="C34" i="16"/>
  <c r="C9" i="16"/>
  <c r="C65" i="16"/>
  <c r="C57" i="16" s="1"/>
  <c r="C175" i="16"/>
  <c r="C17" i="16"/>
  <c r="C97" i="16"/>
  <c r="C107" i="16"/>
  <c r="C111" i="16"/>
  <c r="C176" i="16"/>
  <c r="C195" i="16"/>
  <c r="C92" i="16"/>
  <c r="C199" i="16" s="1"/>
  <c r="C31" i="16"/>
  <c r="C104" i="16"/>
  <c r="C188" i="16"/>
  <c r="C210" i="16"/>
  <c r="D87" i="16"/>
  <c r="C76" i="16"/>
  <c r="C74" i="16"/>
  <c r="C53" i="16"/>
  <c r="C47" i="16"/>
  <c r="C18" i="16"/>
  <c r="C37" i="16"/>
  <c r="E100" i="16"/>
  <c r="C72" i="16"/>
  <c r="E87" i="16"/>
  <c r="C87" i="16" l="1"/>
  <c r="C100" i="16"/>
  <c r="C101" i="16"/>
  <c r="C61" i="16"/>
  <c r="C100" i="5"/>
  <c r="C71" i="5"/>
  <c r="C72" i="5"/>
  <c r="C41" i="5"/>
  <c r="C49" i="5"/>
  <c r="C47" i="5"/>
  <c r="C45" i="5"/>
  <c r="C38" i="5"/>
  <c r="C35" i="5"/>
  <c r="C28" i="5"/>
  <c r="C31" i="5"/>
  <c r="C25" i="5"/>
  <c r="C20" i="5"/>
  <c r="C18" i="5"/>
  <c r="C16" i="5"/>
  <c r="C14" i="5"/>
  <c r="C12" i="5"/>
  <c r="C10" i="5"/>
  <c r="C8" i="5"/>
  <c r="C140" i="6"/>
  <c r="C136" i="6"/>
  <c r="C133" i="6"/>
  <c r="C130" i="6"/>
  <c r="C127" i="6"/>
  <c r="C124" i="6"/>
  <c r="C121" i="6"/>
  <c r="C118" i="6"/>
  <c r="C113" i="6"/>
  <c r="C105" i="6"/>
  <c r="C109" i="6"/>
  <c r="C107" i="6"/>
  <c r="C100" i="6"/>
  <c r="C98" i="6"/>
  <c r="C90" i="6"/>
  <c r="C87" i="6"/>
  <c r="C81" i="6"/>
  <c r="C78" i="6"/>
  <c r="C75" i="6"/>
  <c r="C72" i="6"/>
  <c r="C64" i="6"/>
  <c r="C61" i="6"/>
  <c r="C67" i="6"/>
  <c r="C43" i="6"/>
  <c r="C42" i="6"/>
  <c r="C39" i="6"/>
  <c r="C40" i="6"/>
  <c r="C38" i="6"/>
  <c r="C34" i="6"/>
  <c r="C35" i="6"/>
  <c r="C36" i="6"/>
  <c r="C16" i="6"/>
  <c r="C15" i="6"/>
  <c r="C14" i="6"/>
  <c r="C6" i="6"/>
  <c r="C7" i="6"/>
  <c r="C5" i="6"/>
  <c r="C57" i="11" l="1"/>
  <c r="C54" i="11"/>
  <c r="C51" i="11"/>
  <c r="C48" i="11"/>
  <c r="C45" i="11"/>
  <c r="C42" i="11"/>
  <c r="C38" i="11"/>
  <c r="C35" i="11"/>
  <c r="C32" i="11"/>
  <c r="C29" i="11"/>
  <c r="C26" i="11"/>
  <c r="C23" i="11"/>
  <c r="C9" i="11"/>
  <c r="C5" i="11"/>
  <c r="C6" i="11"/>
  <c r="C7" i="11"/>
  <c r="C8" i="11"/>
  <c r="C5" i="7" l="1"/>
  <c r="C4" i="7"/>
  <c r="C94" i="6"/>
  <c r="C44" i="6"/>
  <c r="C94" i="5" l="1"/>
  <c r="C93" i="5"/>
  <c r="C88" i="5"/>
  <c r="C84" i="5"/>
  <c r="C73" i="5"/>
  <c r="C74" i="5"/>
  <c r="C65" i="5"/>
  <c r="C64" i="5"/>
  <c r="C55" i="5"/>
  <c r="C54" i="5"/>
  <c r="C4" i="5" l="1"/>
  <c r="C60" i="5"/>
</calcChain>
</file>

<file path=xl/sharedStrings.xml><?xml version="1.0" encoding="utf-8"?>
<sst xmlns="http://schemas.openxmlformats.org/spreadsheetml/2006/main" count="2079" uniqueCount="1112">
  <si>
    <t>№ п/п</t>
  </si>
  <si>
    <t>Наименование показателя</t>
  </si>
  <si>
    <t>Муниципальное образование</t>
  </si>
  <si>
    <t>Город</t>
  </si>
  <si>
    <t>Село</t>
  </si>
  <si>
    <t>Культура</t>
  </si>
  <si>
    <t>Министерство обороны</t>
  </si>
  <si>
    <t>Спорт</t>
  </si>
  <si>
    <t>Примечание</t>
  </si>
  <si>
    <t>1.</t>
  </si>
  <si>
    <t>1.1.</t>
  </si>
  <si>
    <t>1.1.1.</t>
  </si>
  <si>
    <t>1.1.2.</t>
  </si>
  <si>
    <t>1.1.3.</t>
  </si>
  <si>
    <t>1.3.</t>
  </si>
  <si>
    <t>1.3.2.</t>
  </si>
  <si>
    <t>1.4.2.</t>
  </si>
  <si>
    <t>1.4.</t>
  </si>
  <si>
    <t>1.5.</t>
  </si>
  <si>
    <t>1.5.2.</t>
  </si>
  <si>
    <t>1.7.</t>
  </si>
  <si>
    <t>1.7.1.</t>
  </si>
  <si>
    <t>1.9.</t>
  </si>
  <si>
    <t>1.9.1.</t>
  </si>
  <si>
    <t>1.9.2.</t>
  </si>
  <si>
    <t>2.</t>
  </si>
  <si>
    <t>2.1.</t>
  </si>
  <si>
    <t>2.1.1.</t>
  </si>
  <si>
    <t>2.1.2.</t>
  </si>
  <si>
    <t>2.2.</t>
  </si>
  <si>
    <t>2.2.1.</t>
  </si>
  <si>
    <t>2.2.2.</t>
  </si>
  <si>
    <t>2.3.</t>
  </si>
  <si>
    <t>2.3.1.</t>
  </si>
  <si>
    <t>2.3.2.</t>
  </si>
  <si>
    <t>2.3.3.</t>
  </si>
  <si>
    <t>2.4.</t>
  </si>
  <si>
    <t>2.4.1.</t>
  </si>
  <si>
    <t>2.4.2.</t>
  </si>
  <si>
    <t>2.4.3.</t>
  </si>
  <si>
    <t>2.4.4.</t>
  </si>
  <si>
    <t>2.5.</t>
  </si>
  <si>
    <t>2.5.1.</t>
  </si>
  <si>
    <t>2.5.2.</t>
  </si>
  <si>
    <t>2.7.</t>
  </si>
  <si>
    <t>2.7.1.</t>
  </si>
  <si>
    <t>2.7.2.</t>
  </si>
  <si>
    <t>2.7.3.</t>
  </si>
  <si>
    <t>2.7.4.</t>
  </si>
  <si>
    <t>2.8.</t>
  </si>
  <si>
    <t>2.8.1.</t>
  </si>
  <si>
    <t>2.9.</t>
  </si>
  <si>
    <t>2.9.1.</t>
  </si>
  <si>
    <t>2.9.2.</t>
  </si>
  <si>
    <t>2.10.</t>
  </si>
  <si>
    <t>2.10.1.</t>
  </si>
  <si>
    <t>2.10.2.</t>
  </si>
  <si>
    <t>2.10.3.</t>
  </si>
  <si>
    <t>Сведения о развитии дошкольного образования</t>
  </si>
  <si>
    <t>Уровень доступности дошкольного образования и численность населения, получающего дошкольное образование</t>
  </si>
  <si>
    <t>численность воспитанников частных образовательных организаций (включая филиалы), реализующих образовательные программы дошкольного образования</t>
  </si>
  <si>
    <t>численность воспитанников образовательных организаций (включая филиалы), реализующих образовательные программы дошкольного образования, - всего</t>
  </si>
  <si>
    <t>Кадровое обеспечение дошкольных образовательных организаций и оценка уровня заработной платы педагогических работников</t>
  </si>
  <si>
    <t>Отношение среднемесячной заработной платы педагогических работников дошкольных образовательных организаций к среднемесячной заработной плате в сфере общего образования в субъекте Российской Федерации (по государственным и муниципальным образовательным организациям)</t>
  </si>
  <si>
    <t>средняя численность педагогических работников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t>
  </si>
  <si>
    <t>Материально-техническое и информационное обеспечение дошкольных образовательных организаций</t>
  </si>
  <si>
    <t>водоснабжение</t>
  </si>
  <si>
    <t>центральное отопление</t>
  </si>
  <si>
    <t>канализацию</t>
  </si>
  <si>
    <t>число дошкольных образовательных организаций с учетом находящихся на капитальном ремонте (включая филиалы), имеющих водоснабжение</t>
  </si>
  <si>
    <t>число дошкольных образовательных организаций с учетом находящихся на капитальном ремонте (включая филиалы), имеющих центральное отопление</t>
  </si>
  <si>
    <t>число дошкольных образовательных организаций с учетом находящихся на капитальном ремонте (включая филиалы), имеющих канализацию</t>
  </si>
  <si>
    <t>число дошкольных образовательных организаций с учетом находящихся на капитальном ремонте (включая филиалы)</t>
  </si>
  <si>
    <t>Условия получения дошкольного образования лицами с ограниченными возможностями здоровья и инвалидами</t>
  </si>
  <si>
    <t>Изменение сети дошкольных образовательных организаций (в том числе ликвидация и реорганизация организаций, осуществляющих образовательную деятельность)</t>
  </si>
  <si>
    <t>Создание безопасных условий при организации образовательного процесса в дошкольных образовательных организациях</t>
  </si>
  <si>
    <t>Сведения о развитии начального общего образования, основного общего образования и среднего общего образования</t>
  </si>
  <si>
    <t>Уровень доступности начального общего образования, основного общего образования и среднего общего образования и численность населения, получающего начальное общее образование, основное общее образование и среднее общее образование</t>
  </si>
  <si>
    <t>Охват детей начальным общим, основным общим и средним общим образованием (отношение численности учащихся, осваивающих образовательные программы начального общего, основного общего или среднего общего образования, к численности детей в возрасте 7 - 17 лет)</t>
  </si>
  <si>
    <t>численность постоянного населения в возрасте 7 - 17 лет (на 1 января следующего за отчетным года)</t>
  </si>
  <si>
    <t>Содержание образовательной деятельности и организация образовательного процесса по образовательным программам начального общего образования, основного общего образования и среднего общего образования</t>
  </si>
  <si>
    <t>Кадровое обеспечение общеобразовательных организаций, иных организаций, осуществляющих образовательную деятельность в части реализации основных общеобразовательных программ, а также оценка уровня заработной платы педагогических работников</t>
  </si>
  <si>
    <t>численность учителей (без внешних совместителей)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 в возрасте до 35 лет</t>
  </si>
  <si>
    <t>общая численность учителей (без внешних совместителей)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(без вечерних (сменных) общеобразовательных организаций)</t>
  </si>
  <si>
    <t>фонд начисленной заработной платы педагогических работников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 всего</t>
  </si>
  <si>
    <t>фонд начисленной заработной платы учителей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 - всего</t>
  </si>
  <si>
    <t>средняя численность учителей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t>
  </si>
  <si>
    <t>среднемесячная номинальная начисленная заработная плата в субъекте Российской Федерации</t>
  </si>
  <si>
    <t>Материально-техническое и информационное обеспечение общеобразовательных организаций, иных организаций, осуществляющих образовательную деятельность в части реализации основных общеобразовательных программ</t>
  </si>
  <si>
    <t>водопровод</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</si>
  <si>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t>
  </si>
  <si>
    <t>число вечерних (сменных) общеобразовательных организаций (включая филиалы)</t>
  </si>
  <si>
    <t>Условия получения начального общего, основного общего и среднего общего образования лицами с ограниченными возможностями здоровья и инвалидами</t>
  </si>
  <si>
    <t>Состояние здоровья лиц, обучающихся по основным общеобразовательным программам, здоровьесберегающие условия, условия организации физкультурно-оздоровительной и спортивной работы в общеобразовательных организациях, а также в иных организациях, осуществляющих образовательную деятельность в части реализации основных общеобразовательных программ</t>
  </si>
  <si>
    <t>Изменение сети организаций, осуществляющих образовательную деятельность по основным общеобразовательным программам (в том числе ликвидация и реорганизация организаций, осуществляющих образовательную деятельность)</t>
  </si>
  <si>
    <t>Финансово-экономическая деятельность общеобразовательных организаций, иных организаций, осуществляющих образовательную деятельность в части реализации основных общеобразовательных программ</t>
  </si>
  <si>
    <t>Создание безопасных условий при организации образовательного процесса в общеобразовательных организациях</t>
  </si>
  <si>
    <t>Удельный вес финансовых средств от приносящей доход деятельности в общем объеме финансовых средств общеобразовательных организаций</t>
  </si>
  <si>
    <t>объем средств от приносящей доход деятельности (внебюджетных средств), поступивших в государственные и муниципальные общеобразовательные организации (включая филиалы)</t>
  </si>
  <si>
    <t>объем средств от приносящей доход деятельности (внебюджетных средств), поступивших в частные общеобразовательные организации (включая филиалы)</t>
  </si>
  <si>
    <t>общий объем финансирования государственных и муниципальных общеобразовательных организаций (включая филиалы)</t>
  </si>
  <si>
    <t>общий объем финансирования частных общеобразовательных организаций (включая филиалы)</t>
  </si>
  <si>
    <t>5.1</t>
  </si>
  <si>
    <t>Численность населения, обучающегося по дополнительным общеобразовательным программам</t>
  </si>
  <si>
    <t>5.2</t>
  </si>
  <si>
    <t>5.2.1</t>
  </si>
  <si>
    <t>5.3</t>
  </si>
  <si>
    <t>Кадровое обеспечение организаций, осуществляющих образовательную деятельность в части реализации дополнительных общеобразовательных программ</t>
  </si>
  <si>
    <t>5.3.1</t>
  </si>
  <si>
    <t>5.4</t>
  </si>
  <si>
    <t>Материально-техническое и информационное обеспечение образовательных организаций, осуществляющих образовательную деятельность в части реализации дополнительных общеобразовательных программ</t>
  </si>
  <si>
    <t>5.4.1</t>
  </si>
  <si>
    <t>Общая площадь всех помещений организаций дополнительного образования в расчете на одного обучающегося</t>
  </si>
  <si>
    <t>общая площадь всех помещений образовательных организаций дополнительного образования (включая филиалы), реализующих дополнительные общеобразовательные программы для детей</t>
  </si>
  <si>
    <t>численность детей, обучающихся в образовательных организациях дополнительного образования (включая филиалы)</t>
  </si>
  <si>
    <t>5.4.2</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</si>
  <si>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имеющих:</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</si>
  <si>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t>
  </si>
  <si>
    <t>5.4.3</t>
  </si>
  <si>
    <t>число персональных компьютеров, используемых в учебных целях, в образовательных организациях дополнительного образования (включая филиалы), реализующих дополнительные общеобразовательные программы для детей</t>
  </si>
  <si>
    <t>число персональных компьютеров, используемых в учебных целях, имеющих доступ к Интернету, в образовательных организациях дополнительного образования (включая филиалы), реализующих дополнительные общеобразовательные программы для детей</t>
  </si>
  <si>
    <t>5.5</t>
  </si>
  <si>
    <t>Изменение сети организаций, осуществляющих образовательную деятельность по дополнительным общеобразовательным программам (в том числе ликвидация и реорганизация организаций, осуществляющих образовательную деятельность)</t>
  </si>
  <si>
    <t>5.5.1</t>
  </si>
  <si>
    <t>Темп роста числа образовательных организаций дополнительного образования</t>
  </si>
  <si>
    <t>5.6</t>
  </si>
  <si>
    <t>Финансово-экономическая деятельность образовательных организаций, осуществляющих образовательную деятельность в части реализации дополнительных общеобразовательных программ</t>
  </si>
  <si>
    <t>5.6.1</t>
  </si>
  <si>
    <t>Общий объем финансовых средств, поступивших в образовательные организации дополнительного образования, в расчете на одного обучающегося</t>
  </si>
  <si>
    <t>общий объем финансирования образовательных организаций дополнительного образования (включая филиалы), реализующих дополнительные общеобразовательные программы для детей</t>
  </si>
  <si>
    <t>5.6.2</t>
  </si>
  <si>
    <t>Удельный вес финансовых средств от приносящей доход деятельности в общем объеме финансовых средств образовательных организаций дополнительного образования</t>
  </si>
  <si>
    <t>объем средств от приносящей доход деятельности (внебюджетных средств), поступивших в образовательные организации дополнительного образования (включая филиалы), реализующие дополнительные общеобразовательные программы для детей</t>
  </si>
  <si>
    <t>5.7</t>
  </si>
  <si>
    <t>Структура организаций, осуществляющих образовательную деятельность, реализующих дополнительные общеобразовательные программы (в том числе характеристика их филиалов)</t>
  </si>
  <si>
    <t>5.7.1</t>
  </si>
  <si>
    <t>Удельный вес числа организаций, имеющих филиалы, в общем числе образовательных организаций дополнительного образования</t>
  </si>
  <si>
    <t>число организаций дополнительного образования (включая филиалы), реализующих дополнительные общеобразовательные программы для детей, имеющих филиалы</t>
  </si>
  <si>
    <t>число организаций дополнительного образования (включая филиалы), реализующих дополнительные общеобразовательные программы для детей</t>
  </si>
  <si>
    <t>5.8</t>
  </si>
  <si>
    <t>Создание безопасных условий при организации образовательного процесса в организациях, осуществляющих образовательную деятельность в части реализации дополнительных общеобразовательных программ</t>
  </si>
  <si>
    <t>5.8.1</t>
  </si>
  <si>
    <t>5.8.2</t>
  </si>
  <si>
    <t>6.1</t>
  </si>
  <si>
    <t>Численность населения, обучающегося по дополнительным профессиональным программам</t>
  </si>
  <si>
    <t>6.2</t>
  </si>
  <si>
    <t>Содержание образовательной деятельности и организация образовательного процесса по дополнительным профессиональным программам</t>
  </si>
  <si>
    <t>6.2.1</t>
  </si>
  <si>
    <t>7.1</t>
  </si>
  <si>
    <t>Численность населения, обучающегося по программам профессионального обучения</t>
  </si>
  <si>
    <t>7.1.2</t>
  </si>
  <si>
    <t>7.2</t>
  </si>
  <si>
    <t>Содержание образовательной деятельности и организация образовательного процесса по основным программам профессионального обучения</t>
  </si>
  <si>
    <t>7.2.1</t>
  </si>
  <si>
    <t>7.5</t>
  </si>
  <si>
    <t>Условия профессионального обучения лиц с ограниченными возможностями здоровья и инвалидов</t>
  </si>
  <si>
    <t>7.5.1</t>
  </si>
  <si>
    <t>всего</t>
  </si>
  <si>
    <t>11.1</t>
  </si>
  <si>
    <t>Социально-демографические характеристики и социальная интеграция</t>
  </si>
  <si>
    <t>11.1.1</t>
  </si>
  <si>
    <t xml:space="preserve">Удельный вес населения в возрасте 5 - 18 лет, охваченного образованием, в общей численности населения в возрасте 5 - 18 лет </t>
  </si>
  <si>
    <t>численность лиц в возрасте 5 - 18 лет, обучающихся по образовательным программам:</t>
  </si>
  <si>
    <t>дошкольного образования</t>
  </si>
  <si>
    <t>начального общего, основного общего и среднего общего образования</t>
  </si>
  <si>
    <t>среднего профессионального образования - программам подготовки квалифицированных рабочих, служащих. Не учитывается численность краткосрочно обученных по договорам в отчетном году</t>
  </si>
  <si>
    <t>среднего профессионального образования - программам подготовки специалистов среднего звена</t>
  </si>
  <si>
    <t>высшего образования - программам бакалавриата, специалитета, магистратуры</t>
  </si>
  <si>
    <t>численность постоянного населения в возрасте 5 - 18 лет (на 1 января следующего за отчетным года)</t>
  </si>
  <si>
    <t>Х</t>
  </si>
  <si>
    <t>педагогических работников - всего</t>
  </si>
  <si>
    <t>из них учителей</t>
  </si>
  <si>
    <t>Отношение среднемесячной заработной платы педагогических работников государственных и муниципальных общеобразовательных организаций к среднемесячной заработной плате в субъекте Российской Федерации</t>
  </si>
  <si>
    <t>5.</t>
  </si>
  <si>
    <t>Сведения о развития дополнительного образования детей и взрослых</t>
  </si>
  <si>
    <t>Удельный вес числа организаций, имеющих водопровод, центральное отопление, канализацию, в общем числе образовательных организаций дополнительного образования</t>
  </si>
  <si>
    <t>Имеющих</t>
  </si>
  <si>
    <t>имеющих доступ к Интернету</t>
  </si>
  <si>
    <t>6.</t>
  </si>
  <si>
    <t>Сведения о развития дополнительного профессионального образования</t>
  </si>
  <si>
    <t>7.</t>
  </si>
  <si>
    <t>Сведения о развитии профессионального обучения</t>
  </si>
  <si>
    <t>11.</t>
  </si>
  <si>
    <t>Сведения о создании условий социализации и самореализации молодежи (в том числе лиц, обучающихся по уровням и видам образования)</t>
  </si>
  <si>
    <t>1.2.</t>
  </si>
  <si>
    <t>Содержание образовательной деятельности и организация образовательного процесса по образовательным программам дошкольного образования</t>
  </si>
  <si>
    <t>1.2.1.</t>
  </si>
  <si>
    <t>1.3.1.</t>
  </si>
  <si>
    <t>1.4.1.</t>
  </si>
  <si>
    <t xml:space="preserve">Площадь помещений, используемых непосредственно для нужд дошкольных образовательных организаций, в расчете на одного воспитанника </t>
  </si>
  <si>
    <t>общая площадь помещений, реально используемых непосредственно для нужд дошкольных образовательных организаций (включая филиалы; без учета организаций, деятельность которых приостановлена; без учета площади помещений, сданных в аренду (субаренду))</t>
  </si>
  <si>
    <t>численность воспитанников дошкольных образовательных организаций (включая филиалы)</t>
  </si>
  <si>
    <t xml:space="preserve">Удельный вес числа организаций, имеющих физкультурные залы, в общем числе дошкольных образовательных организаций </t>
  </si>
  <si>
    <t>1.4.3.</t>
  </si>
  <si>
    <t>число дошкольных образовательных организаций с учетом находящихся на капитальном ремонте (включая филиалы), имеющих физкультурные залы</t>
  </si>
  <si>
    <t>число дошкольных образовательных организаций с учетом находящихся на капитальном ремонте (включая филиалы);</t>
  </si>
  <si>
    <t>число персональных компьютеров в дошкольных образовательных организациях, с учетом находящихся на капитальном ремонте, доступных для использования детьми (включая филиалы)</t>
  </si>
  <si>
    <t>численность воспитанников дошкольных образовательных организаций (включая филиалы) в возрасте 3 года и старше.</t>
  </si>
  <si>
    <t>1.5.1.</t>
  </si>
  <si>
    <t>1.5.3.</t>
  </si>
  <si>
    <t>1.5.4.</t>
  </si>
  <si>
    <t>1.6.</t>
  </si>
  <si>
    <t>1.6.1.</t>
  </si>
  <si>
    <t>Финансово-экономическая деятельность дошкольных образовательных организаций</t>
  </si>
  <si>
    <t>1.8.</t>
  </si>
  <si>
    <t>1.8.1.</t>
  </si>
  <si>
    <t>2.5.3.</t>
  </si>
  <si>
    <t>2.5.4.</t>
  </si>
  <si>
    <t>2.5.5.</t>
  </si>
  <si>
    <t>5.2.2.</t>
  </si>
  <si>
    <t>численность детей с ограниченными возможностями здоровья (за исключением детей-инвалидов), обучающихся по дополнительным общеобразовательным программам (указывается на основе данных о возрастном составе обучающихся)</t>
  </si>
  <si>
    <t>общая численность детей, обучающихся по дополнительным общеобразовательным программам (указывается на основе данных о возрастном составе обучающихся)</t>
  </si>
  <si>
    <t>Состояние здоровья лиц, обучающихся по программам дошкольного
 образования</t>
  </si>
  <si>
    <t xml:space="preserve">Число персональных компьютеров, используемых в учебных целях, в расчете на 100 обучающихся организаций дополнительного образования: </t>
  </si>
  <si>
    <t>с тяжелыми нарушениями речи</t>
  </si>
  <si>
    <t>с умственной отсталостью (интеллектуальными нарушениями)</t>
  </si>
  <si>
    <t>с задержкой психического развития</t>
  </si>
  <si>
    <t>с расстройствами аутистического спектра</t>
  </si>
  <si>
    <t>учителя-дефектологи</t>
  </si>
  <si>
    <t>педагоги-психологи</t>
  </si>
  <si>
    <t>учителя-логопеды</t>
  </si>
  <si>
    <t>социальные педагоги</t>
  </si>
  <si>
    <t>6.1.1.</t>
  </si>
  <si>
    <t>6.3</t>
  </si>
  <si>
    <t>Кадровое обеспечение организаций, осуществляющих образовательную деятельность в части реализации дополнительных образовательных программ</t>
  </si>
  <si>
    <t>6.3.1.</t>
  </si>
  <si>
    <t>Удельный вес численность лиц, имеющих ученую степень, в общей численности профессорско-преподавательского состава (без внешних совместителей и работающих по договорам гражданско-правового характера) организаций, осуществляющих образовательную деятельность по реализации дополнительных профессиональных программ:</t>
  </si>
  <si>
    <t>доктора наук</t>
  </si>
  <si>
    <t>кандидата наук</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</si>
  <si>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дополнительных профессиональных программ, имеющих ученую степень доктора наук</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</si>
  <si>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дополнительных профессиональных программ, имеющих ученую степень кандидата наук</t>
  </si>
  <si>
    <t>численность профессорско-преподавательского состава (без внешних совместителей и работающих по договорам гражданско-правового характера) организаций (включая филиалы), осуществляющих образовательную деятельность по реализации дополнительных профессиональных программ</t>
  </si>
  <si>
    <t>6.4.</t>
  </si>
  <si>
    <t>Материально-техническое и информационное обеспечение профессиональных организаций, осуществляющих образовательную деятельность в части реализации дополнительных профессиональных программ</t>
  </si>
  <si>
    <t>6.4.1.</t>
  </si>
  <si>
    <t>Удельный вес стоимости дорогостоящих машин и оборудования (стоимостью свыше 1 млн. рублей за ед.) в общей стоимости машин и оборудования образовательных организаций дополнительного профессионального образования</t>
  </si>
  <si>
    <t>стоимость дорогостоящих машин и оборудования (стоимостью свыше 1 млн. рублей за ед.) в организациях дополнительного профессионального образования (включая филиалы, реализующие дополнительные профессиональные программы)</t>
  </si>
  <si>
    <t>стоимость машин и оборудования в организациях дополнительного профессионального образования (включая филиалы, реализующие дополнительные профессиональные программы)</t>
  </si>
  <si>
    <t>6.4.2.</t>
  </si>
  <si>
    <t>Число персональных компьютеров, используемых в учебных целях, в расчете на 100 слушателей организаций дополнительного профессионального образования</t>
  </si>
  <si>
    <t>число персональных компьютеров, используемых в учебных целях, в организациях дополнительного профессионального образования (включая филиалы, реализующие дополнительные профессиональные программы)</t>
  </si>
  <si>
    <t>число персональных компьютеров, используемых в учебных целях, подключенных к Интернету, в организациях дополнительного профессионального образования (включая филиалы, реализующие дополнительные профессиональные программы)</t>
  </si>
  <si>
    <t>численность слушателей организаций дополнительного профессионального образования (включая филиалы, реализующие дополнительные профессиональные программы)</t>
  </si>
  <si>
    <t>6.5.</t>
  </si>
  <si>
    <t>Изменение сети организаций, осуществляющих образовательную деятельность по дополнительным профессиональным программам (в том числе ликвидация и реорганизация организаций, осуществляющих образовательную деятельность)</t>
  </si>
  <si>
    <t>6.5.1.</t>
  </si>
  <si>
    <t>Темп роста числа организаций, осуществляющих образовательную деятельность по реализации дополнительных профессиональных программ</t>
  </si>
  <si>
    <t>организации дополнительного профессионального образования</t>
  </si>
  <si>
    <t>профессиональные образовательные организации</t>
  </si>
  <si>
    <t>организации высшего образования</t>
  </si>
  <si>
    <t>6.6.</t>
  </si>
  <si>
    <t>6.6.1.</t>
  </si>
  <si>
    <t>Условия освоения дополнительных профессиональных программ лицами с ограниченными возможностями здоровья и инвалидами</t>
  </si>
  <si>
    <t>численность обученных по дополнительным профессиональным программам</t>
  </si>
  <si>
    <t>6.7.</t>
  </si>
  <si>
    <t>6.7.1.</t>
  </si>
  <si>
    <t>Научная деятельность организаций, осуществляющих образовательную деятельность, связанная с реализацией дополнительных образовательных программ</t>
  </si>
  <si>
    <t>Удельный вес финансовых средств, полученных от научной деятельности, в общем объеме финансовых средств организаций дополнительного профессионального образования</t>
  </si>
  <si>
    <t>объем средств, полученных от научных исследований и разработок, организаций дополнительного профессионального образования (включая филиалы, реализующие дополнительные профессиональные программы)</t>
  </si>
  <si>
    <t>объем средств организаций дополнительного профессионального образования (включая филиалы, реализующие дополнительные профессиональные программы)</t>
  </si>
  <si>
    <t>6.8</t>
  </si>
  <si>
    <t>6.8.1.</t>
  </si>
  <si>
    <t>Создание безопасных условий при организации образовательного процесса в организациях, осуществляющих образовательную деятельность в части реализации дополнительных образовательных программ</t>
  </si>
  <si>
    <t>Удельный вес площади зданий, требующей капитального ремонта, в общей площади зданий организаций дополнительного профессионального образования:</t>
  </si>
  <si>
    <t>учебно-лабораторные здания</t>
  </si>
  <si>
    <t>общежития</t>
  </si>
  <si>
    <t>площадь учебно-лабораторных зданий организаций дополнительного профессионального образования (включая филиалы, реализующие дополнительные профессиональные программы), требующая капитального ремонта</t>
  </si>
  <si>
    <t>площадь общежитий организаций дополнительного профессионального образования (включая филиалы, реализующие дополнительные профессиональные программы), требующая капитального ремонта</t>
  </si>
  <si>
    <t>площадь учебно-лабораторных зданий организаций дополнительного профессионального образования (включая филиалы, реализующие дополнительные профессиональные программы)</t>
  </si>
  <si>
    <t>площадь общежитий организаций дополнительного профессионального образования (включая филиалы, реализующие дополнительные профессиональные программы)</t>
  </si>
  <si>
    <t>7.1.1.</t>
  </si>
  <si>
    <t>7.3.</t>
  </si>
  <si>
    <t>Кадровое обеспечение организаций, осуществляющих образовательную деятельность в части реализации основных программ дополнительного обучения</t>
  </si>
  <si>
    <t>7.3.1.</t>
  </si>
  <si>
    <t>7.4.</t>
  </si>
  <si>
    <t>7.4.1.</t>
  </si>
  <si>
    <t>Материально-техническое и информационное обеспечение организаций, осуществляющих образовательную деятельность в части реализации основных программ профессионального обучения</t>
  </si>
  <si>
    <t>Удельный вес стоимости дорогостоящих машин и оборудования (стоимостью свыше 1 млн. рублей за ед.) в общей стоимости машин и оборудования организаций, осуществляющих образовательную деятельность по реализации образовательных программ профессионального обучения</t>
  </si>
  <si>
    <t>стоимость дорогостоящих машин и оборудования (стоимостью свыше 1 млн. рублей за ед.) в организациях (включая филиалы), осуществляющих образовательную деятельность по реализации образовательных программ профессионального обучения</t>
  </si>
  <si>
    <t>стоимость машин и оборудования в организациях (включая филиалы), осуществляющих образовательную деятельность по реализации образовательных программ профессионального обучения</t>
  </si>
  <si>
    <t>7.6.</t>
  </si>
  <si>
    <t>Трудоустройство (изменение условий профессиональной деятельности) выпускников организаций, осуществляющих образовательную деятельность</t>
  </si>
  <si>
    <t>7.6.1.</t>
  </si>
  <si>
    <t>7.7.</t>
  </si>
  <si>
    <t>Изменение сети организаций, осуществляющих образовательную деятельность по основным программам профессионального обучения (в том числе ликвидация и реорганизация организаций, осуществляющих образовательную деятельность)</t>
  </si>
  <si>
    <t>Число организаций, осуществляющих образовательную деятельность по образовательным программам профессионального обучения, в том числе</t>
  </si>
  <si>
    <t>7.7.1.</t>
  </si>
  <si>
    <t>Сведения об интеграции российского образования с мировым образовательным пространством</t>
  </si>
  <si>
    <t>9.1.</t>
  </si>
  <si>
    <t>9.</t>
  </si>
  <si>
    <t>Удельный вес численности иностранных студентов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t>
  </si>
  <si>
    <t>граждан СНГ</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</si>
  <si>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t>
  </si>
  <si>
    <t>Развитие системы оценки качества образования и информационной прозрачности системы образования</t>
  </si>
  <si>
    <t>Развитие механизмов государственно-частного управления в системе образования</t>
  </si>
  <si>
    <t>10.</t>
  </si>
  <si>
    <t>10.3.</t>
  </si>
  <si>
    <t>11.1.2.</t>
  </si>
  <si>
    <t>Структура подготовки кадров по профессиональным образовательным программам (удельный вес численности выпускников, освоивших профессиональные образовательные программы соответствующего уровня, в общей численности выпускников)</t>
  </si>
  <si>
    <t>образовательные программы среднего профессионального образования - программы подготовки квалифицированных рабочих, служащих</t>
  </si>
  <si>
    <t>образовательные программы среднего профессионального образования - программы подготовки специалистов среднего звена</t>
  </si>
  <si>
    <t>численность выпускников, освоивших программы среднего профессионального образования - программы подготовки квалифицированных рабочих, служащих. Не учитывается численность выпускников, краткосрочно обученных по договорам в отчетном году</t>
  </si>
  <si>
    <t>численность выпускников, освоивших программы среднего профессионального образования - программы подготовки специалистов среднего звена</t>
  </si>
  <si>
    <t>Значение</t>
  </si>
  <si>
    <t>3.</t>
  </si>
  <si>
    <t>Сведения о развитии среднего профессоинального образования</t>
  </si>
  <si>
    <t>3.1.</t>
  </si>
  <si>
    <t>Уровень доступности среднего профессионального образования и численность населения, получающего среднее профессиональное образовани</t>
  </si>
  <si>
    <t>3.1.1.</t>
  </si>
  <si>
    <t>Охват молодежи образовательными программами среднего профессионального образования - программами подготовки квалифицированных рабочих, служащих (отношение численности обучающихся по программам подготовки квалифицированных рабочих, служащих к численности населения в возрасте 15 - 17 лет)</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</si>
  <si>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(за счет средств учредителя и по договорам, но без учета краткосрочно обученных)</t>
  </si>
  <si>
    <t>численность населения в возрасте 15 - 17 лет (на 1 января следующего за отчетным года)</t>
  </si>
  <si>
    <t>3.1.2.</t>
  </si>
  <si>
    <t xml:space="preserve">Охват молодежи образовательными программами среднего профессионального образования - программами подготовки специалистов среднего звена (отношение численности обучающихся по программам подготовки специалистов среднего звена к численности населения в возрасте 15 - 19 лет) </t>
  </si>
  <si>
    <t>численность населения в возрасте 15 - 19 лет (на 1 января следующего за отчетным года)</t>
  </si>
  <si>
    <t>3.2.</t>
  </si>
  <si>
    <t>Содержание образовательной деятельности и организация образовательного процесса по образовательным программам среднего профессионального образования</t>
  </si>
  <si>
    <t>3.2.1.</t>
  </si>
  <si>
    <t>3.2.2.</t>
  </si>
  <si>
    <t>Удельный вес численности лиц, обучающихся по образовательным программам среднего профессионального образования - программам подготовки квалифицированных рабочих, служащих на базе основного общего образования или среднего общего образования, в общей численности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t>
  </si>
  <si>
    <t>1- на базе основного общего образования</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</si>
  <si>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отделениях на базе основного общего образования (за счет средств учредителя и по договорам, но без учета краткосрочно обученных)</t>
  </si>
  <si>
    <t>2 - на базе среднего общего образования</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</si>
  <si>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в отделениях на базе среднего общего образования (за счет средств учредителя и по договорам, но без учета краткосрочно обученных)</t>
  </si>
  <si>
    <t>численность обучающихся по образовательным программам среднего профессионального образования - программам подготовки квалифицированных рабочих, служащих (за счет средств учредителя и по договорам, но без учета краткосрочно обученных) (за исключением численности обучающихся в профессиональных училищах уголовно-исполнительной системы и специальных профессиональных училищах)</t>
  </si>
  <si>
    <t>3.2.3.</t>
  </si>
  <si>
    <t>Удельный вес численности лиц, обучающихся по образовательным программам среднего профессионального образования - программам подготовки специалистов среднего звена на базе основного общего образования или среднего общего образования,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t>
  </si>
  <si>
    <t>1 - на базе основного общего образования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</si>
  <si>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на базе основного общего образования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</si>
  <si>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на базе среднего общего образования</t>
  </si>
  <si>
    <t>3.2.4.</t>
  </si>
  <si>
    <t>3.2.5.</t>
  </si>
  <si>
    <t xml:space="preserve">Структура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 по формам обучения (удельный вес численности студентов соответствующей формы обучения в общей численности студентов, обучающихся по образовательным программам среднего профессионального образования - программам подготовки специалистов среднего звена):  </t>
  </si>
  <si>
    <t>1 - очная форма обучения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</si>
  <si>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очной форме обучения</t>
  </si>
  <si>
    <t>2 - очно-заочная форма обучения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</si>
  <si>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очно-заочной форме обучения</t>
  </si>
  <si>
    <t>3 - заочная форма обучения</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</si>
  <si>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заочной форме обучения (включая экстернат)</t>
  </si>
  <si>
    <t>3.2.6.</t>
  </si>
  <si>
    <t>3.3.</t>
  </si>
  <si>
    <t>Кадровое обеспечение профессиональных образовательных организаций и образовательных организаций высшего образования в части реализации образовательных программ среднего профессионального образования, а также оценка уровня заработной платы педагогических работников</t>
  </si>
  <si>
    <t>3.3.2.</t>
  </si>
  <si>
    <t>1 - всего</t>
  </si>
  <si>
    <t>3.3.4.</t>
  </si>
  <si>
    <t>1 -  высшую квалификационную категорию</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</si>
  <si>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 имеющих высшую квалификационную категорию</t>
  </si>
  <si>
    <t>2 - первую квалификационную категорию</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</si>
  <si>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(включая филиалы), реализующих образовательные программы среднего профессионального образования - программы подготовки специалистов среднего звена, имеющих первую квалификационную категорию</t>
  </si>
  <si>
    <t>численность педагогических работников (без внешних совместителей и работающих по договорам гражданско-правового характера)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t>
  </si>
  <si>
    <t>3.3.5.</t>
  </si>
  <si>
    <t>численность студентов, обучающихся по образовательным программам среднего профессионального образования - программам подготовки специалистов среднего звена по заочной форме обучения и форме экстерната</t>
  </si>
  <si>
    <t>3.3.6.</t>
  </si>
  <si>
    <t>Отношение среднемесячной заработной платы преподавателей и мастеров производственного обучения государственных и муниципальных образовательных организаций, реализующих образовательные программы среднего профессионального образования к среднемесячной заработной плате в субъекте Российской Федерации</t>
  </si>
  <si>
    <t>фонд начисленной заработной платы преподавателей и мастеров производственного обучения списочного состава (без фонда заработной платы внешних совместителей) государственных (муниципальных) образовательных организаций (включая филиалы), реализующих образовательные программы среднего профессионального образования - программы подготовки квалифицированных рабочих, служащих и программы подготовки специалистов среднего звена</t>
  </si>
  <si>
    <t>средняя численность преподавателей и мастеров производственного обучения списочного состава (без внешних совместителей) государственных (муниципальных) образовательных организаций (включая филиалы), реализующих образовательные программы среднего профессионального образования - программы подготовки квалифицированных рабочих, служащих и программы подготовки специалистов среднего звена</t>
  </si>
  <si>
    <t>среднемесячная номинальная начисленная заработная плата в экономике субъекта Российской Федерации</t>
  </si>
  <si>
    <t>3.4.</t>
  </si>
  <si>
    <t>Материально-техническое и информационное обеспечение профессиональных образовательных организаций и образовательных организаций высшего образования, реализующих образовательные программы среднего профессионального образования</t>
  </si>
  <si>
    <t>3.4.1.</t>
  </si>
  <si>
    <t>3.4.2.</t>
  </si>
  <si>
    <t>число посадочных мест в собственных (без сданных в аренду и субаренду) и арендованных предприятиях (подразделениях) общественного питания, расположенных в учебно-лабораторных зданиях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</si>
  <si>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расчетная численность студентов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</si>
  <si>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10% студентов заочной формы обучения</t>
  </si>
  <si>
    <t>3.4.4.</t>
  </si>
  <si>
    <t>Число персональных компьютеров, используемых в учебных целях, в расчете на 100 студентов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t>
  </si>
  <si>
    <t>число персональных компьютеров, используемых в учебных целях, в профессиональных образовательных организациях (включая филиалы) и филиалах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</si>
  <si>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2 - имеющих доступ к Интернету</t>
  </si>
  <si>
    <t>число персональных компьютеров, используемых в учебных целях, в профессиональных образовательных организациях (включая филиалы) и филиалах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имеющих доступ к Интернету</t>
  </si>
  <si>
    <t>численность студентов, приведенная к очной форме обучения профессиональных образовательных организаций (включая филиалы) и филиалы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</si>
  <si>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3.4.5.</t>
  </si>
  <si>
    <t>Удельный вес числа организаций, подключенных к Интернету со скоростью передачи данных 2 Мбит/сек и выше, в общем числе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подключенных к Интернету</t>
  </si>
  <si>
    <t>число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подключенных к Интернету</t>
  </si>
  <si>
    <t>Площадь учебно-лабораторных зданий профессиональных образовательных организаций в расчете на одного студента: профессиональные образовательные организации, реализующие программы среднего профессионального образования - исключительно программы подготовки квалифицированных рабочих, служащих; профессиональные образовательные организации, реализующие программы среднего профессионального образования - программы подготовки специалистов среднего звена</t>
  </si>
  <si>
    <t>площадь учебно-лабораторных зданий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 (без учета площади: сданной в аренду или субаренду, находящейся на капитальном ремонте)</t>
  </si>
  <si>
    <t>численность студентов, приведенная к очной форме обучения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</si>
  <si>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3.5.</t>
  </si>
  <si>
    <t>Условия получения среднего профессионального образования лицами с ограниченными возможностями здоровья и инвалидами</t>
  </si>
  <si>
    <t>3.5.1.</t>
  </si>
  <si>
    <t>3.5.2.</t>
  </si>
  <si>
    <t>3.5.3.</t>
  </si>
  <si>
    <t>3.6.</t>
  </si>
  <si>
    <t>Учебные и внеучебные достижения обучающихся лиц и профессиональные достижения выпускников организаций, реализующих программы среднего профессионального образования</t>
  </si>
  <si>
    <t>3.6.1.</t>
  </si>
  <si>
    <t>3.8.</t>
  </si>
  <si>
    <t>Финансово-экономическая деятельность профессиональных образовательных организаций и образовательных организаций высшего образования в части обеспечения реализации образовательных программ среднего профессионального образования</t>
  </si>
  <si>
    <t>3.8.1.</t>
  </si>
  <si>
    <t>объем финансовых средств профессиональных образовательных организаций (включая филиалы) и филиалов образовательных организаций высшего образования, реализующих образовательные программы среднего профессионального образования - программы подготовки специалистов среднего звена</t>
  </si>
  <si>
    <t>3.9.</t>
  </si>
  <si>
    <t>Структура профессиональных образовательных организаций и образовательных организаций высшего образования, реализующих образовательные программы среднего профессионального образования (в том числе характеристика филиалов)</t>
  </si>
  <si>
    <t>3.9.1.</t>
  </si>
  <si>
    <t>Удельный вес числа организаций, имеющих филиалы, реализующие образовательные программы среднего профессионального образования - программы подготовки специалистов среднего звена, в общем числе профессиональных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t>
  </si>
  <si>
    <t>число профессиональных образовательных организаций (юридических лиц), реализующих образовательные программы среднего профессионального образования - программы подготовки специалистов среднего звена</t>
  </si>
  <si>
    <t>3.10.</t>
  </si>
  <si>
    <t>Создание безопасных условий при организации образовательного процесса в организациях, осуществляющих образовательную деятельность в части реализации образовательных программ среднего профессионального образования</t>
  </si>
  <si>
    <t>3.10.1.</t>
  </si>
  <si>
    <t xml:space="preserve">Удельный вес численности детей с ограниченными возможностями здоровья (за исключением детей-инвалидов) в общей численности обучающихся в организациях, осуществляющих образовательную деятельность по дополнительным общеобразовательным программам**** </t>
  </si>
  <si>
    <t>фонд начисленной заработной платы работников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образования, - всего</t>
  </si>
  <si>
    <t>средняя численность работников (без внешних совместителей) государственных и муниципальных образовательных организаций (включая филиалы), реализующих образовательные программы начального общего, основного общего и среднего общего образования</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</si>
  <si>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системы образования в 2017 году</t>
  </si>
  <si>
    <t>число музыкальных, художественных, хореографических школ и школ искусств в 2017 году</t>
  </si>
  <si>
    <t>число детских, юношеских спортивных школ в 2017 году</t>
  </si>
  <si>
    <t>средняя численность работников (без внешних совместителей) государственных и муниципальных образовательных организаций (включая филиалы), реализующих образовательные программы дошкольного образования</t>
  </si>
  <si>
    <r>
      <t>фонд начисленной заработной платы</t>
    </r>
    <r>
      <rPr>
        <sz val="12"/>
        <color rgb="FFFF0000"/>
        <rFont val="Times New Roman"/>
        <family val="1"/>
        <charset val="204"/>
      </rPr>
      <t xml:space="preserve"> </t>
    </r>
    <r>
      <rPr>
        <sz val="12"/>
        <rFont val="Times New Roman"/>
        <family val="1"/>
        <charset val="204"/>
      </rPr>
      <t>ПЕДАГОГИЧЕСКИХ работников списочного состава (без внешних совместителей) государственных и муниципальных образовательных организаций (включая филиалы), реализующих образовательные программы дошкольного образования, - всего;</t>
    </r>
  </si>
  <si>
    <r>
      <t xml:space="preserve">Доступность дошкольного образования (отношение численности детей определенной возрастной группы, посещающих в текущем году организации, осуществляющие образовательную деятельность по образовательным программам дошкольного образования, присмотр и уход за детьми, к сумме указанной численности и численности детей соответствующей возрастной группы, находящихся в очереди на получение в текущем году мест в организациях, осуществляющих образовательную деятельность по образовательным программам дошкольного образования, присмотр и уход за детьми): 
</t>
    </r>
    <r>
      <rPr>
        <b/>
        <sz val="12"/>
        <rFont val="Times New Roman"/>
        <family val="1"/>
        <charset val="204"/>
      </rPr>
      <t>Всего (в возрасте от 2 месяцев до 7 лет)</t>
    </r>
  </si>
  <si>
    <t>в возрасте от 2 месяцев до 3 лет</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</si>
  <si>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возрасте от 2 месяцев до 3 лет</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</si>
  <si>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возрасте от 3 до 7 лет</t>
  </si>
  <si>
    <t>Численность детей, находящихся в очереди на получение мест в организациях, осуществляющих образовательную деятельность по образовательным программам дошкольного образования, присмотр и уход за детьми, в возрасте от 2 месяцев до 3 лет</t>
  </si>
  <si>
    <t>Численность детей, находящихся в очереди на получение мест в организациях, осуществляющих образовательную деятельность по образовательным программам дошкольного образования, присмотр и уход за детьми, в возрасте от 3 до 7 лет</t>
  </si>
  <si>
    <t xml:space="preserve">в возрасте от 3 до 7 лет </t>
  </si>
  <si>
    <t xml:space="preserve">Численность детей, посещающих организации, осуществляющих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возрасте от 2 месяцев до 3 лет; </t>
  </si>
  <si>
    <r>
      <t xml:space="preserve">Охват детей дошкольным образованием (отношение численности детей определенной возрастной группы,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к общей численности детей соответствующей возрастной группы): 
</t>
    </r>
    <r>
      <rPr>
        <b/>
        <sz val="12"/>
        <rFont val="Times New Roman"/>
        <family val="1"/>
        <charset val="204"/>
      </rPr>
      <t>всего (в возрасте от 2 месяцев до 7 лет)</t>
    </r>
  </si>
  <si>
    <t xml:space="preserve">Численность детей, посещающих организации, осуществляющих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возрасте от 3 до 7 лет ; </t>
  </si>
  <si>
    <t>Численность постоянного населения в возрасте от 2 месяцев до 3 лет</t>
  </si>
  <si>
    <t>Численность постоянного населения в возрасте от 3 до 7 лет</t>
  </si>
  <si>
    <t>Удельный вес численности детей, посещающих частные организации, осуществляющие образовательную деятельность по образовательным программам дошкольного образования, присмотр и уход за детьми, в общей численности детей, посещающих организации, реализующие образовательные программы дошкольного образования, присмотр и уход за детьми</t>
  </si>
  <si>
    <t>1.1.4.</t>
  </si>
  <si>
    <t>Наполняемость групп в организациях, осуществляющих образовательную деятельность по образовательным программам дошкольного образования, присмотр и уход за детьми:</t>
  </si>
  <si>
    <t xml:space="preserve">группы компенсирующей направленности; </t>
  </si>
  <si>
    <t xml:space="preserve">группы общеразвивающей направленности; </t>
  </si>
  <si>
    <t xml:space="preserve">группы оздоровительной направленности; </t>
  </si>
  <si>
    <t xml:space="preserve">группы комбинированной направленности; </t>
  </si>
  <si>
    <t xml:space="preserve">семейные дошкольные группы </t>
  </si>
  <si>
    <t>Число групп компенсирующей направленности;</t>
  </si>
  <si>
    <t xml:space="preserve">общеразвивающей направленности; </t>
  </si>
  <si>
    <t xml:space="preserve">оздоровительной направленности; </t>
  </si>
  <si>
    <t xml:space="preserve">комбинированной направленности; </t>
  </si>
  <si>
    <r>
      <t xml:space="preserve">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группах </t>
    </r>
    <r>
      <rPr>
        <b/>
        <sz val="12"/>
        <rFont val="Times New Roman"/>
        <family val="1"/>
        <charset val="204"/>
      </rPr>
      <t xml:space="preserve">компенсирующей направленности; </t>
    </r>
  </si>
  <si>
    <t>1.1.5.</t>
  </si>
  <si>
    <t xml:space="preserve">Наполняемость групп, функционирующих в режиме кратковременного и круглосуточного пребывания в организациях, осуществляющих образовательную деятельность по образовательным программам дошкольного образования, присмотр и уход за детьми: в режиме кратковременного пребывания; </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</si>
  <si>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группах кратковременного пребывания</t>
  </si>
  <si>
    <t xml:space="preserve">в режиме круглосуточного пребывания </t>
  </si>
  <si>
    <t>Число групп кратковременного пребывания</t>
  </si>
  <si>
    <t xml:space="preserve">Число групп круглосуточного пребывания </t>
  </si>
  <si>
    <r>
      <t xml:space="preserve">Удельный вес численности детей, посещающих группы различной направленности, в общей численности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t>
    </r>
    <r>
      <rPr>
        <b/>
        <sz val="12"/>
        <rFont val="Times New Roman"/>
        <family val="1"/>
        <charset val="204"/>
      </rPr>
      <t xml:space="preserve">группы компенсирующей направленности; </t>
    </r>
  </si>
  <si>
    <t xml:space="preserve">группы по присмотру и уходу за детьми </t>
  </si>
  <si>
    <r>
      <t xml:space="preserve">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t>
    </r>
    <r>
      <rPr>
        <b/>
        <sz val="12"/>
        <rFont val="Times New Roman"/>
        <family val="1"/>
        <charset val="204"/>
      </rPr>
      <t xml:space="preserve">группах компенсирующей направленности; </t>
    </r>
  </si>
  <si>
    <t xml:space="preserve">по присмотру и уходу за детьми </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</si>
  <si>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t>
  </si>
  <si>
    <t>***</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</si>
  <si>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 расчете на 1 педагогического работника.</t>
  </si>
  <si>
    <t>1.3.3.</t>
  </si>
  <si>
    <t xml:space="preserve">Состав педагогических работников (без внешних совместителей и работавших по договорам гражданско-правового характера) организаций, осуществляющих образовательную деятельность по образовательным программам дошкольного образования, присмотр и уход за детьми, по должностям: </t>
  </si>
  <si>
    <t>воспитатели</t>
  </si>
  <si>
    <t>старшие воспитатели</t>
  </si>
  <si>
    <t>музыкальные руководители</t>
  </si>
  <si>
    <t>инструкторы по физической культуре</t>
  </si>
  <si>
    <t>учителя-логопед</t>
  </si>
  <si>
    <t>педагоги-организаторы</t>
  </si>
  <si>
    <t>педагоги дополнительного образования</t>
  </si>
  <si>
    <t>Численность педагогических работников (без внешних совместителей и работающих по договорам гражданско-правового характера) организаций, осуществляющих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t>
  </si>
  <si>
    <t xml:space="preserve">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 расчете на 1 педагогического работника </t>
  </si>
  <si>
    <t>Общая численность педагогических работников (без внешних совместителей и работающих по договорам гражданско-правового характера) организаций, осуществляющих образовательную деятельность по образовательным программам дошкольного образования (включая обособленные подразделения (в том числе филиалы))</t>
  </si>
  <si>
    <t>Численность педагогических работников (без внешних совместителей и работающих по договорам гражданско-правового характера) организаций, осуществляющих образовательную деятельность по образовательным программам дошкольного образования включая обособленные подразделения (в том числе филиалы)), по должностям:</t>
  </si>
  <si>
    <t>Удельный вес числа организаций, имеющих все виды благоустройства (водопровод, центральное отопление, канализацию),  в общем числе дошкольных образовательных организаций</t>
  </si>
  <si>
    <t xml:space="preserve">Число персональных компьютеров, доступных для использования детьми, в расчете на 100 детей, посещающих  дошкольные образовательные организации </t>
  </si>
  <si>
    <t xml:space="preserve">Удельный вес численности детей с ограниченными возможностями здоровья в общей численности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</si>
  <si>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относящихся к категории лиц с ограниченными возможностями здоровья</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</si>
  <si>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t>
  </si>
  <si>
    <t xml:space="preserve">Удельный вес численности детей-инвалидов в общей численности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</si>
  <si>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относящихся к категории детей-инвалидов</t>
  </si>
  <si>
    <t xml:space="preserve">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t>
  </si>
  <si>
    <t xml:space="preserve">Структура численности детей с ограниченными возможностями здоровья, обучающихся по образовательным программам дошкольного образования в группах компенсирующей, оздоровительной и комбинированной направленности, по группам: компенсирующей направленности, в том числе для воспитанников: </t>
  </si>
  <si>
    <t xml:space="preserve">с нарушениями слуха; </t>
  </si>
  <si>
    <t xml:space="preserve">с нарушениями речи; </t>
  </si>
  <si>
    <t xml:space="preserve">с нарушениями зрения; </t>
  </si>
  <si>
    <t xml:space="preserve">с умственной отсталостью (интеллектуальными нарушениями); </t>
  </si>
  <si>
    <t xml:space="preserve">с задержкой психического развития; </t>
  </si>
  <si>
    <t xml:space="preserve">с нарушениями опорно-двигательного аппарата; </t>
  </si>
  <si>
    <t xml:space="preserve">со сложными дефектами (множественными нарушениями); </t>
  </si>
  <si>
    <t xml:space="preserve">с другими ограниченными возможностями здоровья. </t>
  </si>
  <si>
    <t xml:space="preserve">комбинированной направленности </t>
  </si>
  <si>
    <t>Численность детей с ограниченными возможностями здоровья, обучающихся по образовательным программам дошкольного образования, организаций, осуществляющих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группах вида:</t>
  </si>
  <si>
    <t>Численность детей с ограниченными возможностями здоровья, обучающихся по образовательным программам дошкольного 
образования, организаций, осуществляющих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t>
  </si>
  <si>
    <t>в группах компенсирующей направленности</t>
  </si>
  <si>
    <t>оздоровительной направленности</t>
  </si>
  <si>
    <t xml:space="preserve">с другими ограниченными возможностями здоровья; </t>
  </si>
  <si>
    <t xml:space="preserve">Структура численности детей-инвалидов, обучающихся по образовательным программам дошкольного образования в группах компенсирующей, оздоровительной и комбинированной направленности, по группам: </t>
  </si>
  <si>
    <t xml:space="preserve">компенсирующей направленности, в том числе для воспитанников: </t>
  </si>
  <si>
    <t>Численность детей-инвалидов, обучающихся по образовательным программам дошкольного образования, организаций, осуществляющих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в группах:</t>
  </si>
  <si>
    <t>Численность детей-инвалидов, обучающихся по образовательным программам дошкольного образования, организаций, осуществляющих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t>
  </si>
  <si>
    <t>Удельный вес численности детей, охваченных летними оздоровительными мероприятиями, в общей численности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t>
  </si>
  <si>
    <t xml:space="preserve">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 охваченных летними оздоровительными мероприятиями; </t>
  </si>
  <si>
    <t xml:space="preserve">Темп роста числа организаций (обособленных подразделений (филиалов)), осуществляющих образовательную деятельность по образовательным программам дошкольного образования, присмотр и уход за детьми: </t>
  </si>
  <si>
    <t xml:space="preserve">дошкольные образовательные организации; </t>
  </si>
  <si>
    <t xml:space="preserve">обособленные подразделения (филиалы) дошкольных образовательных организаций;  </t>
  </si>
  <si>
    <t xml:space="preserve">обособленные подразделения (филиалы) общеобразовательных организаций; </t>
  </si>
  <si>
    <t>общеобразовательные организации, имеющие подразделения (группы), которые осуществляют образовательную деятельность по образовательным программам дошкольного образования, присмотр и уход за детьми;</t>
  </si>
  <si>
    <t xml:space="preserve">обособленные подразделения (филиалы) профессиональных образовательных организаций и образовательных организаций высшего образования; </t>
  </si>
  <si>
    <t>иные организации, имеющие подразделения (группы), которые осуществляют образовательную деятельность по образовательным программам дошкольного образования, присмотр и уход за детьми:</t>
  </si>
  <si>
    <t xml:space="preserve">число профессиональных образовательных организаций и образовательных организаций высшего образования, имеющих подразделения (группы), которые осуществляют образовательную деятельность по образовательным программам дошкольного образования, присмотр и уход за детьми; </t>
  </si>
  <si>
    <t xml:space="preserve">число иных юридических лиц, имеющих подразделения (группы), которые осуществляют образовательную деятельность по образовательным программам дошкольного образования, присмотр и уход за детьми. </t>
  </si>
  <si>
    <t xml:space="preserve">число организаций дополнительного образования детей, имеющих подразделения (группы), которые осуществляют образовательную деятельность по образовательным программам дошкольного образования, присмотр и уход за детьми; </t>
  </si>
  <si>
    <t>число организаций, осуществляющих присмотр и уход за детьми, без осуществления образовательной деятельности по программам дошкольного образования</t>
  </si>
  <si>
    <t>Число организаций, осуществляющих образовательную деятельность по образовательным программам дошкольного образования, присмотр и уход за детьми в отчетном году;</t>
  </si>
  <si>
    <t>Число организаций, осуществляющих образовательную деятельность по образовательным программам дошкольного образования, присмотр и уход за детьми в году, предшествовавшем отчетному году;</t>
  </si>
  <si>
    <t xml:space="preserve">число дошкольных образовательных организаций; </t>
  </si>
  <si>
    <t xml:space="preserve">число обособленных подразделений (в том числе филиалов) дошкольных образовательных организаций;  </t>
  </si>
  <si>
    <t xml:space="preserve">число обособленных подразделений (в том числе филиалов) общеобразовательных организаций; </t>
  </si>
  <si>
    <t xml:space="preserve">число общеобразовательных организаций, имеющих подразделения (группы), которые осуществляют образовательную деятельность по образовательным программам дошкольного образования, присмотр и уход за детьми; </t>
  </si>
  <si>
    <t xml:space="preserve">число обособленных подразделений (в том числе филиалов) профессиональных образовательных организаций и образовательных организаций высшего образования; </t>
  </si>
  <si>
    <t xml:space="preserve">число иных организаций, имеющих попрограммам дошкольного образования, присмотр и уход за детьми: дразделения (группы), которые осуществляют образовательную деятельность по образовательным </t>
  </si>
  <si>
    <t xml:space="preserve">Расходы консолидированного бюджета субъекта Российской Федерации на дошкольное образование в расчете на 1 ребенка, посещающего организацию, осуществляющую образовательную деятельность по образовательным программам дошкольного образования, присмотр и уход за детьми </t>
  </si>
  <si>
    <t>расходы консолидированного бюджета субъекта Российской Федерации на дошкольное образование</t>
  </si>
  <si>
    <t>численность детей, посещающих организации, осуществляющие образовательную деятельность по образовательным программам дошкольного образования, присмотр и уход за детьми (включая обособленные подразделения (в том числе филиалы))</t>
  </si>
  <si>
    <t xml:space="preserve">Удельный вес числа зданий дошкольных образовательных организаций,  находящихся в аварийном состоянии, в общем числе  зданий дошкольных образовательных организаций </t>
  </si>
  <si>
    <t>число зданий дошкольных образовательных организаций (включая обособленные подразделения (в том числе филиалы)), находящихся в аварийном состоянии</t>
  </si>
  <si>
    <t>общее число зданий  дошкольных образовательных организаций (включая обособленные подразделения (в том числе филиалы))</t>
  </si>
  <si>
    <t xml:space="preserve">Удельный вес числа зданий дошкольных образовательных организаций,  требующих капитального ремонта, в общем числе  зданий дошкольных образовательных организаций </t>
  </si>
  <si>
    <t>число зданий дошкольных образовательных организаций (включая обособленные подразделения (в том числе филиалы)), требующих капитального ремонта</t>
  </si>
  <si>
    <t>общее число зданий дошкольных образовательных организаций (включая обособленные подразделения (в том числе филиалы))</t>
  </si>
  <si>
    <t>Численность обучающихся по образовательным программам начального общего, основного общего, среднего общего образования</t>
  </si>
  <si>
    <t>Численность студентов, осваивающих образовательные программы среднего общего образования в рамках  образовательных программ среднего профессионального образования – программ подготовки специалистов среднего звена на базе основного общего образования</t>
  </si>
  <si>
    <t>Численность студентов, осваивающих образовательные программы среднего общего образования в рамках образовательных программ среднего профессионального образования – программ подготовки квалифицированных рабочих</t>
  </si>
  <si>
    <t>Удельный вес численности обучающихся по образовательным программам, соответствующим федеральным государственным образовательным стандартам начального общего, основного общего, среднего общего образования, в общей численности обучающихся по образовательным программам начального общего, основного общего, среднего общего образования.</t>
  </si>
  <si>
    <t xml:space="preserve">Численность обучающихся по образовательным программам начального общего, основного общего, среднего общего образования, соответствующим требованиям федеральных государственных образовательных стандартов начального общего, основного общего, среднего общего образования. Определяется как численность обучающихся первых (k-2010) классов (без отдельных организаций и классов для обучающихся с ограниченными возможностями здоровья) по состоянию на начало k/(k+1) учебного года, где k≥2017 (для отчета по состоянию на начало 2017/2018 учебного года (k-2010) = (2017-2010) = 7; то есть это обучающиеся 1–7 классов); </t>
  </si>
  <si>
    <t xml:space="preserve">Численность обучающихся по образовательным программам начального общего, основного общего, среднего общего образования (без отдельных организаций и классов для обучающихся с ограниченными возможностями здоровья). </t>
  </si>
  <si>
    <t>2.1.4.</t>
  </si>
  <si>
    <t xml:space="preserve">Наполняемость классов по уровням общего образования: </t>
  </si>
  <si>
    <t xml:space="preserve">начальное общее образование (1–4 классы); </t>
  </si>
  <si>
    <t xml:space="preserve">основное общее образование (5–9 классы); </t>
  </si>
  <si>
    <t xml:space="preserve">среднее общее образование (10–11(12) классы) </t>
  </si>
  <si>
    <t>X</t>
  </si>
  <si>
    <t xml:space="preserve">2.1.5. </t>
  </si>
  <si>
    <t>Удельный вес численности обучающихся, охваченных подвозом, в общей численности обучающихся, нуждающихся в подвозе в образовательные организации, реализующие образовательные программы начального общего, основного общего, среднего общего образования</t>
  </si>
  <si>
    <t xml:space="preserve">Удельный вес численности обучающихся в первую смену в общей численности обучающихся по образовательным программам начального общего, основного общего, среднего общего образования по очной форме обучения </t>
  </si>
  <si>
    <t xml:space="preserve">Удельный вес численности обучающихся, углубленно изучающих отдельные учебные предметы, в общей численности обучающихся по образовательным программам начального общего, основного общего, среднего общего образования </t>
  </si>
  <si>
    <t xml:space="preserve">численность обучающихся по образовательным программам начального общего, основного общего, среднего общего образования, углубленно изучающих отдельные учебные предметы (без отдельных организаций и классов для обучающихся с ограниченными возможностями здоровья);  </t>
  </si>
  <si>
    <t>численность обучающихся по образовательным программам начального общего, основного общего, среднего общего образования в классах очного обучения (без отдельных организаций и классов для обучающихся с ограниченными возможностями здоровья)</t>
  </si>
  <si>
    <t xml:space="preserve">численность обучающихся в первую смену по образовательным программам начального общего, основного общего, среднего общего образования по очной форме обучения (без отдельных организаций и классов для обучающихся с ограниченными возможностями здоровья); </t>
  </si>
  <si>
    <t>численность обучающихся 1-11 (12) классов, охваченных подвозом в  организации, реализующие  образовательные программы начального общего, основного общего, среднего общего образования  (включая обособленные подразделения (в том числе филиалы)),  и (или) обратно;</t>
  </si>
  <si>
    <t>численность обучающихся 1-11 (12) классов, нуждающихся в подвозе в образовательные организации, реализующие образовательные программы начального общего, основного общего, среднего общего образования (включая обособленные подразделения (в том числе филиалы)), и (или) обратно.</t>
  </si>
  <si>
    <t>2.2.3.</t>
  </si>
  <si>
    <t>Удельный вес численности обучающихся в классах (группах) профильного обучения в общей численности обучающихся в 10-11(12) классах по образовательным программам среднего общего образования</t>
  </si>
  <si>
    <t>численность обучающихся по образовательным программам среднего общего образования в 10–11(12) классах (группах) профильного обучения (без отдельных организаций и классов для обучающихся с ограниченными возможностями здоровья);</t>
  </si>
  <si>
    <t xml:space="preserve">численность обучающихся в 10–11(12) классах по образовательным программам среднего общего образования (без отдельных организаций и классов для обучающихся с ограниченными возможностями здоровья). </t>
  </si>
  <si>
    <t xml:space="preserve">2.2.4. </t>
  </si>
  <si>
    <t xml:space="preserve">Удельный вес численности обучающихся с использованием дистанционных образовательных технологий в общей численности обучающихся по образовательным программам начального общего, основного общего, среднего общего образования </t>
  </si>
  <si>
    <t xml:space="preserve">численность обучающихся по образовательным программам начального общего, основного общего, среднего общего образования  с использованием дистанционных образовательных технологий; </t>
  </si>
  <si>
    <t xml:space="preserve">численность обучающихся по образовательным программам начального общего, основного общего, среднего общего образования.  </t>
  </si>
  <si>
    <t xml:space="preserve">Численность обучающихся по образовательным программам начального общего, основного общего, среднего общего образования в расчете на 1 педагогического работника </t>
  </si>
  <si>
    <t xml:space="preserve">численность обучающихся по образовательным программам начального общего, основного общего, среднего общего образования в классах очного обучения; </t>
  </si>
  <si>
    <t>численность обучающихся по образовательным программам начального общего, основного общего, среднего общего образования в классах очно-заочного обучения;</t>
  </si>
  <si>
    <t xml:space="preserve">численность обучающихся по образовательным программам начального общего, основного общего, среднего общего образования в классах заочного обучения; </t>
  </si>
  <si>
    <t xml:space="preserve">численность педагогических работников (без внешних совместителей и работающих по договорам гражданско-правового характера) организаций (включая обособленные подразделения (в том числе филиалы)), осуществляющих образовательную деятельность по образовательным программам начального общего, основного общего, среднего общего, в пересчете на полную занятость; </t>
  </si>
  <si>
    <t xml:space="preserve">численность педагогических работников организаций (включая обособленные подразделения (в том числе филиалы)), осуществляющих образовательную деятельность по образовательным программам начального общего, основного общего, среднего общего образования, работающих на условиях внешнего совместительства,  в пересчете на полную занятость. </t>
  </si>
  <si>
    <t xml:space="preserve">Удельный вес численности учителей в возрасте до 35 лет в общей численности учителей (без внешних совместителей и работающих по договорам гражданско-правового характера)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t>
  </si>
  <si>
    <t>2.3.4.</t>
  </si>
  <si>
    <t xml:space="preserve">Удельный вес численности педагогических работников в общей численности работников (без внешних совместителей и работающих по договорам гражданско-правового характера)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t>
  </si>
  <si>
    <t>общая численность педагогических работников (без внешних совместителей и работающих по договорам гражданско-правового характера) организаций (включая обособленные подразделения (в том числе филиалы)), осуществляющих образовательную деятельность по образовательным программам начального общего, основного общего, среднего общего образования;</t>
  </si>
  <si>
    <t xml:space="preserve"> общая численность работников (без внешних совместителей и работающих по договорам гражданско-правового характера) организаций (включая обособленные подразделения (в том числе филиалы)), осуществляющих образовательную деятельность по образовательным программам начального общего, основного общего, среднего общего образования и программам образования обучающихся с умственной отсталостью (интеллектуальными нарушениями) </t>
  </si>
  <si>
    <t>Удельный вес числа организаций, имеющих в составе педагогических работников социальных педагогов, педагогов- психологов, учителей-логопедов, в общем числе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</si>
  <si>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2.3.5.</t>
  </si>
  <si>
    <t xml:space="preserve">Удельный вес числа организаций, имеющих в составе педагогических работников социальных педагогов, педагогов-психологов, учителей-логопедов, в общем числе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t>
  </si>
  <si>
    <t xml:space="preserve">всего; </t>
  </si>
  <si>
    <t xml:space="preserve">из них  в штате; </t>
  </si>
  <si>
    <t xml:space="preserve">из них в штате; </t>
  </si>
  <si>
    <t xml:space="preserve">из них  в штате. </t>
  </si>
  <si>
    <t>Число организаций (включая обособленные подразделения (в том числе филиалы)), осуществляющих образовательную деятельность по образовательным программам начального общего, основного общего, среднего общего образования (без организаций, находящихся на капитальном ремонте и деятельность которых приостановлена).</t>
  </si>
  <si>
    <t>Число организаций (включая обособленные подразделения (в том числе филиалы)), осуществляющих образовательную деятельность по образовательным программам начального общего, основного общего, среднего общего образования, имеющих работников должности</t>
  </si>
  <si>
    <t xml:space="preserve">социальных педагогов всего; </t>
  </si>
  <si>
    <t xml:space="preserve">педагогов-психологов всего; </t>
  </si>
  <si>
    <t xml:space="preserve">учителей-логопедов всего; </t>
  </si>
  <si>
    <t>Число организаций (включая обособленные подразделения (в том числе филиалы)), осуществляющих образовательную деятельность по образовательным программам начального общего, основного общего, среднего общего образования, имеющих штатных работников  должности</t>
  </si>
  <si>
    <t xml:space="preserve">Учебная площадь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 расчете на 1 обучающегося </t>
  </si>
  <si>
    <t>учебная площадь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 без учета площади помещений, сданных в аренду (субаренду);</t>
  </si>
  <si>
    <t xml:space="preserve"> численность воспитанников  дошкольных  образовательных групп, организованных в организациях,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 (на конец отчетного года)</t>
  </si>
  <si>
    <t>численность обучающихся подготовительных классов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(на конец отчетного года)</t>
  </si>
  <si>
    <t>численность обучающихся в 1-11 (12) классах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(на конец отчетного года)</t>
  </si>
  <si>
    <t>численность обучающихся по образовательным программам начального общего, основного общего, среднего общего образования (на начало учебного года)</t>
  </si>
  <si>
    <r>
      <t xml:space="preserve">численность обучающихся по образовательным программам начального общего, основного общего, среднего общего образования в классах </t>
    </r>
    <r>
      <rPr>
        <b/>
        <sz val="12"/>
        <rFont val="Times New Roman"/>
        <family val="1"/>
        <charset val="204"/>
      </rPr>
      <t>очного</t>
    </r>
    <r>
      <rPr>
        <sz val="12"/>
        <rFont val="Times New Roman"/>
        <family val="1"/>
        <charset val="204"/>
      </rPr>
      <t xml:space="preserve"> обучения, (на начало учебного года)</t>
    </r>
  </si>
  <si>
    <r>
      <t xml:space="preserve">численность обучающихся по образовательным программам начального общего, основного общего, среднего общего образования в классах </t>
    </r>
    <r>
      <rPr>
        <b/>
        <sz val="12"/>
        <rFont val="Times New Roman"/>
        <family val="1"/>
        <charset val="204"/>
      </rPr>
      <t>очно-заочного</t>
    </r>
    <r>
      <rPr>
        <sz val="12"/>
        <rFont val="Times New Roman"/>
        <family val="1"/>
        <charset val="204"/>
      </rPr>
      <t xml:space="preserve"> обучения,  (на начало учебного года)</t>
    </r>
  </si>
  <si>
    <t>численность обучающихся по образовательным программам начального общего, основного общего, среднего общего образования в классах  заочного обучения,  (на начало учебного года)</t>
  </si>
  <si>
    <t xml:space="preserve"> Удельный вес числа зданий, имеющих все виды благоустройства (водопровод, центральное отопление, канализацию), в общем числе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</si>
  <si>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имеющих все виды благоустройства (водопровод, центральное отопление, канализацию)</t>
  </si>
  <si>
    <t>общее число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</si>
  <si>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персональных компьютеров, используемых в учебных целях, имеющих доступ к сети «Интернет», в организациях,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</si>
  <si>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персональных компьютеров, используемых в учебных целях, в  организациях, осуществляющих образовательную деятельность по образовательным программам начального общего, основного общего, среднего общего образования</t>
  </si>
  <si>
    <t>корректирующий коэффициент пересчета реальной численности обучающихся в приведенную к очной форме обучения</t>
  </si>
  <si>
    <t>имеющих доступ к  сети «Интернет»</t>
  </si>
  <si>
    <r>
      <t xml:space="preserve">Число персональных компьютеров, используемых в учебных целях, в расчете на 100 учащихся общеобразовательных организаций: </t>
    </r>
    <r>
      <rPr>
        <b/>
        <sz val="12"/>
        <rFont val="Times New Roman"/>
        <family val="1"/>
        <charset val="204"/>
      </rPr>
      <t>всего</t>
    </r>
  </si>
  <si>
    <t>Удельный вес организаций, реализующих образовательные программы начального общего, основного общего, среднего общего образования, имеющих доступ к сети « Интернет» с максимальной скоростью передачи данных 1 Мбит/сек и выше, в общем числе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подключенных к сети  «Интернет»</t>
  </si>
  <si>
    <t>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 подключенных к сети «Интернет»  и имеющих максимальную скорость передачи данных 1 Мбит/сек и выше</t>
  </si>
  <si>
    <t xml:space="preserve">общее 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подключенных к сети  «Интернет» </t>
  </si>
  <si>
    <t>2.4.5.</t>
  </si>
  <si>
    <t>Удельный вес числа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использующих электронный журнал, электронный дневник, в общем числе  организаций, реализующих  образовательные программы начального общего, основного общего, среднего общего образования</t>
  </si>
  <si>
    <t>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использующих электронный журнал, электронный дневник</t>
  </si>
  <si>
    <t>общее 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</si>
  <si>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Удельный вес числа зданий, в которых созданы условия для беспрепятственного доступа инвалидов, в общем числе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</si>
  <si>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 которых созданы условия для беспрепятственного доступа инвалидов</t>
  </si>
  <si>
    <t xml:space="preserve">общее число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t>
  </si>
  <si>
    <t xml:space="preserve">Удельный вес обучающихся в отдельных организациях и классах, получающих инклюзивное образование, в общей численности лиц с ограниченными возможностями здоровья, обучающихся по образовательным программам начального общего, основного общего, среднего общего образования </t>
  </si>
  <si>
    <t>из них инвалидов, детей-инвалидов</t>
  </si>
  <si>
    <t>в формате инклюзии – всего</t>
  </si>
  <si>
    <t>в отдельных классах (кроме организованных в отдельных организациях), осуществляющих образовательную деятельность по адаптированным образовательным программам – всего</t>
  </si>
  <si>
    <t>Численность лиц с ограниченными возможностями здоровья, обучающихся по образовательным программам начального общего, основного общего, среднего общего образования и программам образования обучающихся с умственной отсталостью (интеллектуальными нарушениями) в классах вида</t>
  </si>
  <si>
    <t xml:space="preserve">в отдельных классах для обучающихся с ограниченными возможностями здоровья и в отдельных классах для обучающихся с умственной отсталостью (интеллектуальными нарушениями) кроме организованных в отдельных общеобразовательных организациях, осуществляющих образовательную деятельность по адаптированным образовательным программам; </t>
  </si>
  <si>
    <t>в отдельных классах для обучающихся с ограниченными возможностями здоровья и в отдельных классах для обучающихся с умственной отсталостью (интеллектуальными нарушениями), организованных в отдельных общеобразовательных организациях, осуществляющих образовательную деятельность по адаптированным образовательным программам</t>
  </si>
  <si>
    <t>в формате инклюзии (во всех классах, кроме отдельных классов для обучающихся с ограниченными возможностями здоровья и отдельных классов для обучающихся с умственной отсталостью (интеллектуальными нарушениями))</t>
  </si>
  <si>
    <t>в отдельных классах (организованных в отдельных организациях), осуществляющих образовательную деятельность по адаптированным образовательным программам – всего</t>
  </si>
  <si>
    <t>Численность лиц с ограниченными возможностями здоровья, имеющих инвалидность (инвалиды, дети-инвалиды), обучающихся по образовательным программам начального общего, основного общего, среднего общего образования и программам образования обучающихся с умственной отсталостью (интеллектуальными нарушениями) в соответствующих классах вида</t>
  </si>
  <si>
    <t>Численность обучающихся с ограниченными возможностями здоровья по образовательным программам начального общего, основного общего, среднего общего образования и образования обучающихся с умственной отсталостью (интеллектуальными нарушениями)</t>
  </si>
  <si>
    <t xml:space="preserve"> Удельный вес численности обучающихся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 в общей численности обучающихся по адаптированным образовательным программам начального общего образования. </t>
  </si>
  <si>
    <t>численность обучающихся в соответствии с федеральным государственным образовательным стандартом начального общего образования обучающихся с ограниченными возможностями здоровья.</t>
  </si>
  <si>
    <t>численность обучающихся по адаптированным образовательным программам начального общего образования</t>
  </si>
  <si>
    <t xml:space="preserve">Определяется как 
сумма:  
1.  численности обучающихся в  отдельных классах (в том числе организованных в отдельных организациях) для обучающихся с ограниченными возможностями здоровья (без отдельных организаций и классов для обучающихся с умственной отсталостью (интеллектуальными нарушениями)), 
2.  численности обучающихся с ограниченными возможностями здоровья во всех классах, кроме отдельных классов для обучающихся с ограниченными возможностями здоровья. </t>
  </si>
  <si>
    <t xml:space="preserve">Определяется как сумма:  
1.  численности обучающихся в  отдельных классах (в том числе организованных в отдельных организациях) для обучающихся с ограниченными возможностями здоровья (без отдельных организаций и классов для обучающихся с умственной отсталостью (интеллектуальными нарушениями)), 
2.  численности обучающихся с ограниченными возможностями здоровья во всех классах, кроме классов для обучающихся с ограниченными возможностями здоровья, 24 
Приложение - 02  
определенных лет обучения, выбор которых для отчета на начало k/(k+1) учебного года производится следующим образом: 
1.  для отдельных классов (в том числе организованных в отдельных организациях) для обучающихся с ограниченными 
возможностями здоровья (без отдельных организаций и классов для обучающихся с умственной отсталостью (интеллектуальными 
нарушениями)) берутся: 
1.1. для программ начального общего образования с нормативным сроком обучения 4 года: первые (k-2015) классов (k ≥ 2016); 
1.2. для пролонгированных (с нормативным сроком обучения 5-6 лет) программ начального общего образования: 
1.2.1. первые (k-2015) классов, обучение в которых осуществляется за 1 год (k ≥ 2016); 
1.2.2. первый год обучения первых (k-2015) классов, обучение в которых осуществляется более, чем за 1 год (k ≥ 2016); 
1.2.3.  второй (третий) год обучения первых  (k-2016)  классов, обучение в которых осуществляется более, чем за 1 год (k  ≥ 
2017); 
2.  для всех классов, кроме классов для обучающихся с ограниченными возможностями здоровья берутся первые (k-2015) классов. 
Для отчета по состоянию на начало 2017/2018 учебного года (k-2015)=(2017-2015)=2;  (k-2016) = (2017-2016)=1, то есть это обучающиеся 1–
2 классов, 1–2 классов первого года обучения и 1-х классов второго года обучения. 
Для отчета по состоянию на начало 2018/2019 учебного года (k-2015)=(2018-2015)=3;  (k-2016) = (2018-2016)=2, то есть это обучающиеся 1–
3 классов, 1–3 классов первого года обучения и 1–2 классов второго года обучения. </t>
  </si>
  <si>
    <t xml:space="preserve"> Удельный вес численности обучающихся в соответствии с федеральным государственным образовательным стандартом образования обучающихся с умственной отсталостью (интеллектуальными нарушениями) в общей численности обучающихся по адаптированным образовательным программам для обучающихся с умственной отсталостью (интеллектуальными нарушениями)</t>
  </si>
  <si>
    <t>численность обучающихся в соответствии с федеральным государственным образовательным стандартом образования обучающихся с умственной отсталостью (интеллектуальными нарушениями)</t>
  </si>
  <si>
    <t xml:space="preserve">Определяется как численность обучающихся в отдельных классах для 
обучающихся с умственной отсталостью (интеллектуальными нарушениями) определенных лет обучения: 
1.  первые (k-2015) классов, обучение в которых осуществляется за 1 год (k ≥ 2016); 
2.  первый год обучения первых классов, обучение в которых осуществляется более, чем за 1 год (k ≥ 2016); 
3.  второй год обучения первых классов, обучение в которых осуществляется более, чем за 1 год (k ≥ 2017). 
Для отчета по состоянию на начало 2017/2018 учебного года (k-2015)=(2017-2015)=2,  то есть это обучающиеся 1–2 классов, 1 класса первого и второго лет обучения. Для отчета по состоянию на начало 2018/2019 учебного года (k-2015)=(2018-2015)=3, то есть это обучающиеся 1–3 классов, 1 класса первого и второго лет обучения. </t>
  </si>
  <si>
    <t xml:space="preserve"> численность обучающихся по образовательным программам образования обучающихся с умственной отсталостью (интеллектуальными нарушениями). Определяется как численность обучающихся в отдельных классах (в том числе организованных в отдельных организациях) для обучающихся с умственной отсталостью (интеллектуальными нарушениями)</t>
  </si>
  <si>
    <t xml:space="preserve">Структура численности обучающихся по адаптированным образовательным программам начального общего, основного общего, среднего общего образования по видам программ: </t>
  </si>
  <si>
    <t xml:space="preserve">для глухих; </t>
  </si>
  <si>
    <t xml:space="preserve">для слабослышащих и позднооглохших; </t>
  </si>
  <si>
    <t xml:space="preserve">для слепых; </t>
  </si>
  <si>
    <t xml:space="preserve">для слабовидящих; </t>
  </si>
  <si>
    <t xml:space="preserve">с тяжелыми нарушениями речи; </t>
  </si>
  <si>
    <t xml:space="preserve">с нарушением опорно-двигательного аппарата; </t>
  </si>
  <si>
    <t xml:space="preserve">с расстройствами аутистического спектра; </t>
  </si>
  <si>
    <t xml:space="preserve">с умственной отсталостью (интеллектуальными нарушениями) </t>
  </si>
  <si>
    <t>численность обучающихся по адаптированным образовательным программам начального общего, основного общего, среднего общего образования по видам программ</t>
  </si>
  <si>
    <t>для глухих</t>
  </si>
  <si>
    <t>для слабослышащих и позднооглохших</t>
  </si>
  <si>
    <t>для слепых</t>
  </si>
  <si>
    <t>для слабовидящих</t>
  </si>
  <si>
    <t>с нарушением опорно-двигательного аппарата</t>
  </si>
  <si>
    <t>Численность обучающихся по адаптированным образовательным программам начального общего, основного общего, среднего общего образования</t>
  </si>
  <si>
    <t>2.5.6.</t>
  </si>
  <si>
    <t xml:space="preserve">Численность обучающихся по адаптированным образовательным программам начального общего, основного общего, среднего общего образования в расчете на 1 работника:  </t>
  </si>
  <si>
    <t xml:space="preserve">учителя-дефектолога; </t>
  </si>
  <si>
    <t xml:space="preserve">учителя-логопеда; </t>
  </si>
  <si>
    <t xml:space="preserve">педагога-психолога; </t>
  </si>
  <si>
    <t xml:space="preserve">тьютора, ассистента (помощника). </t>
  </si>
  <si>
    <t>численность работников (без внешних совместителей и работающих по договорам гражданско-правового характера) организаций (включая обособленные подразделения (в том числе филиалы)), осуществляющих образовательную деятельность по адаптированным основным общеобразовательным программам начального общего, основного общего, среднего общего образования и программам образования обучающихся с умственной отсталостью (интеллектуальными нарушениями) в пересчете на полную занятость</t>
  </si>
  <si>
    <t>учитель – дефектолог</t>
  </si>
  <si>
    <t>учитель –логопед</t>
  </si>
  <si>
    <t>педагог-психолог</t>
  </si>
  <si>
    <t>тьютор, ассистент (помощник)</t>
  </si>
  <si>
    <t>численность работников организаций (включая обособленные подразделения (в том числе филиалы)), осуществляющих образовательную деятельность по адаптированным основным общеобразовательным программам начального общего, основного общего, среднего общего образования и программам образования обучающихся с умственной отсталостью (интеллектуальными нарушениями), работающих на условиях внешнего совместительства,  в пересчете на полную занятость</t>
  </si>
  <si>
    <t>Численность обучающихся по адаптированным основным общеобразовательным программам начального общего, основного общего, среднего общего образования и программам образования обучающихся с умственной отсталостью (интеллектуальными нарушениями)</t>
  </si>
  <si>
    <t>2.6.</t>
  </si>
  <si>
    <t xml:space="preserve">Результаты аттестации лиц, обучающихся по образовательным программам начального общего образования, основного общего образования и среднего общего образования  </t>
  </si>
  <si>
    <t>Удельный вес численности обучающихся, получивших на государственной итоговой аттестации неудовлетворительные результаты, в общей численности обучающихся, участвовавших в государственной итоговой аттестации по образовательным программам</t>
  </si>
  <si>
    <t>2.6.4.</t>
  </si>
  <si>
    <r>
      <t xml:space="preserve">численность обучающихся и экстернов, получивших </t>
    </r>
    <r>
      <rPr>
        <b/>
        <sz val="12"/>
        <rFont val="Times New Roman"/>
        <family val="1"/>
        <charset val="204"/>
      </rPr>
      <t>неудовлетворительные</t>
    </r>
    <r>
      <rPr>
        <sz val="12"/>
        <rFont val="Times New Roman"/>
        <family val="1"/>
        <charset val="204"/>
      </rPr>
      <t xml:space="preserve"> результаты на государственной итоговой аттестации по образовательным программам  </t>
    </r>
    <r>
      <rPr>
        <b/>
        <sz val="12"/>
        <rFont val="Times New Roman"/>
        <family val="1"/>
        <charset val="204"/>
      </rPr>
      <t>основного общего</t>
    </r>
    <r>
      <rPr>
        <sz val="12"/>
        <rFont val="Times New Roman"/>
        <family val="1"/>
        <charset val="204"/>
      </rPr>
      <t xml:space="preserve"> образования</t>
    </r>
  </si>
  <si>
    <r>
      <t xml:space="preserve">численность обучающихся и экстернов, получивших </t>
    </r>
    <r>
      <rPr>
        <b/>
        <sz val="12"/>
        <rFont val="Times New Roman"/>
        <family val="1"/>
        <charset val="204"/>
      </rPr>
      <t>неудовлетворительные</t>
    </r>
    <r>
      <rPr>
        <sz val="12"/>
        <rFont val="Times New Roman"/>
        <family val="1"/>
        <charset val="204"/>
      </rPr>
      <t xml:space="preserve"> результаты на государственной итоговой аттестации по образовательным программам  </t>
    </r>
    <r>
      <rPr>
        <b/>
        <sz val="12"/>
        <rFont val="Times New Roman"/>
        <family val="1"/>
        <charset val="204"/>
      </rPr>
      <t>среднего общего</t>
    </r>
    <r>
      <rPr>
        <sz val="12"/>
        <rFont val="Times New Roman"/>
        <family val="1"/>
        <charset val="204"/>
      </rPr>
      <t xml:space="preserve"> образования</t>
    </r>
  </si>
  <si>
    <r>
      <t xml:space="preserve">численность обучающихся и экстернов, участвовавших в государственной итоговой аттестации по соответствующим образовательным программам  </t>
    </r>
    <r>
      <rPr>
        <b/>
        <sz val="12"/>
        <rFont val="Times New Roman"/>
        <family val="1"/>
        <charset val="204"/>
      </rPr>
      <t>основного общего</t>
    </r>
    <r>
      <rPr>
        <sz val="12"/>
        <rFont val="Times New Roman"/>
        <family val="1"/>
        <charset val="204"/>
      </rPr>
      <t xml:space="preserve"> образования</t>
    </r>
  </si>
  <si>
    <r>
      <t xml:space="preserve">численность обучающихся и экстернов, участвовавших в государственной итоговой аттестации по соответствующим образовательным программам  </t>
    </r>
    <r>
      <rPr>
        <b/>
        <sz val="12"/>
        <rFont val="Times New Roman"/>
        <family val="1"/>
        <charset val="204"/>
      </rPr>
      <t>среднего общего</t>
    </r>
    <r>
      <rPr>
        <sz val="12"/>
        <rFont val="Times New Roman"/>
        <family val="1"/>
        <charset val="204"/>
      </rPr>
      <t xml:space="preserve"> образования</t>
    </r>
  </si>
  <si>
    <t>основного общего образования</t>
  </si>
  <si>
    <t>среднего общего образования</t>
  </si>
  <si>
    <t>Удельный вес численности лиц, обеспеченных горячим питанием, в общей численности обучающихся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</si>
  <si>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численность обучающихся  1-11 (12) классов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обеспеченных горячим питанием</t>
  </si>
  <si>
    <t xml:space="preserve"> численность обучающихся 1-11 (12) классов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</si>
  <si>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 xml:space="preserve">Удельный вес числа организаций, имеющих логопедический пункт  или логопедический кабинет, в общем числе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образованияй </t>
  </si>
  <si>
    <t>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имеющих логопедический пункт или логопедический кабинет (в собственности и (или) на условиях договора пользования)</t>
  </si>
  <si>
    <t>общее 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</si>
  <si>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Удельный вес числа организаций, имеющих спортивные залы, в общем числе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</si>
  <si>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имеющих спортивные залы (в собственности и (или) на условиях договора пользования)</t>
  </si>
  <si>
    <t>Удельный вес числа организаций, имеющих закрытые плавательные  бассейны, в общем числе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</si>
  <si>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 имеющих закрытые плавательные бассейны (в собственности и (или)  на условиях договора пользования)</t>
  </si>
  <si>
    <t>Темп роста числа организаций (филиалов),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</si>
  <si>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 в отчетном году</t>
  </si>
  <si>
    <t>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 в году t-1, предшествовавшем отчетному году</t>
  </si>
  <si>
    <t>общий объем финансовых средств, поступивших в организации, осуществляющие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</si>
  <si>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среднегодовая численность учащихся в 1-11(12) классах   в  организациях,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</si>
  <si>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среднегодовая численность обучающихся в подготовительных классах в,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</si>
  <si>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среднегодовая численность воспитанников дошкольных образовательных групп, организованных в организациях,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</si>
  <si>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Удельный вес числа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требующих капитального ремонта,  в общем числе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</si>
  <si>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 требующих капитального ремонта</t>
  </si>
  <si>
    <t>число зданий  вечерних (сменных) общеобразовательных организаций (включая филиалы)</t>
  </si>
  <si>
    <t>число зданий  вечерних (сменных) общеобразовательных организаций (включая филиалы)  требующих капитального ремонта</t>
  </si>
  <si>
    <t>общее число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</si>
  <si>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 xml:space="preserve">3.1.3. </t>
  </si>
  <si>
    <t>Число поданных заявлений о приеме на обучение по образовательным программам среднего профессионального образования за счет бюджетных ассигнований в расчете на 100 бюджетных мест</t>
  </si>
  <si>
    <t>число поданных заявлений о приеме на обучение по образовательным программам среднего профессионального образования за счет бюджетных ассигнований</t>
  </si>
  <si>
    <t>число бюджетных мест. Число бюджетных мест определяется как численность студентов, принятых на обучение по образовательным программам среднего профессионального образования за счет бюджетных ассигнований</t>
  </si>
  <si>
    <t>Удельный вес численности лиц, освоивших образовательные программы среднего профессионального образования с использованием электронного обучения, дистанционных образовательных технологий, в общей численности выпускников, получивших среднее профессиональное образование:</t>
  </si>
  <si>
    <t xml:space="preserve">программы подготовки квалифицированных рабочих, служащих: </t>
  </si>
  <si>
    <t xml:space="preserve">                с использованием электронного обучения; </t>
  </si>
  <si>
    <t xml:space="preserve">программы подготовки специалистов среднего звена: </t>
  </si>
  <si>
    <t xml:space="preserve">                с использованием дистанционных образовательных технологий </t>
  </si>
  <si>
    <t xml:space="preserve">                с использованием дистанционных образовательных технологий. </t>
  </si>
  <si>
    <r>
      <t xml:space="preserve">численность выпускников, освоивших образовательные программы среднего профессионального образования – программы подготовки квалифицированных рабочих, служащих с использованием  </t>
    </r>
    <r>
      <rPr>
        <b/>
        <sz val="12"/>
        <color theme="1"/>
        <rFont val="Times New Roman"/>
        <family val="1"/>
        <charset val="204"/>
      </rPr>
      <t>электронного обучения</t>
    </r>
  </si>
  <si>
    <r>
      <t xml:space="preserve">численность выпускников, освоивших образовательные программы среднего профессионального образования – программы подготовки квалифицированных рабочих, служащих с использованием </t>
    </r>
    <r>
      <rPr>
        <b/>
        <sz val="12"/>
        <color theme="1"/>
        <rFont val="Times New Roman"/>
        <family val="1"/>
        <charset val="204"/>
      </rPr>
      <t>дистанционных образовательных технологий</t>
    </r>
  </si>
  <si>
    <r>
      <t xml:space="preserve">численность выпускников, освоивших образовательные программы среднего профессионального образования – программы подготовки специалистов среднего звена с использованием </t>
    </r>
    <r>
      <rPr>
        <b/>
        <sz val="12"/>
        <color theme="1"/>
        <rFont val="Times New Roman"/>
        <family val="1"/>
        <charset val="204"/>
      </rPr>
      <t>дистанционных образовательных технологий</t>
    </r>
  </si>
  <si>
    <r>
      <t xml:space="preserve">Численность выпускников, получивших среднее профессиональное образование по программам подготовки </t>
    </r>
    <r>
      <rPr>
        <b/>
        <sz val="12"/>
        <color theme="1"/>
        <rFont val="Times New Roman"/>
        <family val="1"/>
        <charset val="204"/>
      </rPr>
      <t>квалифицированных рабочих, служащих</t>
    </r>
    <r>
      <rPr>
        <sz val="12"/>
        <color theme="1"/>
        <rFont val="Times New Roman"/>
        <family val="1"/>
        <charset val="204"/>
      </rPr>
      <t xml:space="preserve"> (выпуск квалифицированных рабочих, служащих)</t>
    </r>
  </si>
  <si>
    <r>
      <t xml:space="preserve">численность выпускников, получивших среднее профессиональное образование по программам подготовки </t>
    </r>
    <r>
      <rPr>
        <b/>
        <sz val="12"/>
        <color theme="1"/>
        <rFont val="Times New Roman"/>
        <family val="1"/>
        <charset val="204"/>
      </rPr>
      <t>специалистов среднего звена</t>
    </r>
    <r>
      <rPr>
        <sz val="12"/>
        <color theme="1"/>
        <rFont val="Times New Roman"/>
        <family val="1"/>
        <charset val="204"/>
      </rPr>
      <t xml:space="preserve"> (выпуск специалистов среднего звена); </t>
    </r>
  </si>
  <si>
    <t xml:space="preserve">Структура численности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по формам обучения (удельный вес численности студентов соответствующей формы обучения в общей численности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t>
  </si>
  <si>
    <t xml:space="preserve">очная форма обучения; </t>
  </si>
  <si>
    <t xml:space="preserve">очно-заочная форма обучения; </t>
  </si>
  <si>
    <t xml:space="preserve">заочная форма обучения </t>
  </si>
  <si>
    <t>численность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по:</t>
  </si>
  <si>
    <t xml:space="preserve">заочная форма обучения; </t>
  </si>
  <si>
    <t xml:space="preserve">численность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t>
  </si>
  <si>
    <t xml:space="preserve">Удельный вес численности лиц, обучающихся по договорам об оказании платных образовательных услуг, в общей численности студентов, обучающихся по образовательным программам среднего профессионального образования: </t>
  </si>
  <si>
    <t xml:space="preserve">программы подготовки квалифицированных рабочих, служащих; </t>
  </si>
  <si>
    <t xml:space="preserve">программы подготовки специалистов среднего звена </t>
  </si>
  <si>
    <t>численность студентов, обучающихся по договорам об оказании платных образовательных услуг по образовательным программам среднего профессионального образования:</t>
  </si>
  <si>
    <t>программы подготовки квалифицированных рабочих, служащих</t>
  </si>
  <si>
    <t>программы подготовки специалистов среднего звена</t>
  </si>
  <si>
    <t>численность студентов, обучающихся по образовательным программам среднего профессионального образования</t>
  </si>
  <si>
    <t>численность студентов, обучающихся по образовательным программам среднего профессионального образования:</t>
  </si>
  <si>
    <t xml:space="preserve">3.2.7. </t>
  </si>
  <si>
    <t xml:space="preserve">Удельный вес числа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требующим среднего профессионального образования, в общем числе организаций, осуществляющих образовательную деятельность по образовательным программам среднего профессионального образования. </t>
  </si>
  <si>
    <t>число образовательных организаций, в которых осуществляется подготовка кадров по 50 наиболее перспективным  и востребованным на рынке труда профессиям и специальностям (включая обособленные подразделения (в том числе филиалы))</t>
  </si>
  <si>
    <t>число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t>
  </si>
  <si>
    <t>3.3.1.</t>
  </si>
  <si>
    <t>Удельный вес численности лиц, имеющих высшее образование или среднее профессиональное образование по программам подготовки специалистов среднего звена, в общей численности педагогических работников (без внешних совместителей и работающих по договорам гражданско-правового характера) организаций, осуществляющих образовательную деятельность по образовательным программам среднего профессионального образования:</t>
  </si>
  <si>
    <t xml:space="preserve">высшее образование: </t>
  </si>
  <si>
    <t xml:space="preserve">преподаватели; </t>
  </si>
  <si>
    <t xml:space="preserve">мастера производственного обучения. </t>
  </si>
  <si>
    <t xml:space="preserve">среднее профессиональное образование по программам подготовки специалистов среднего звена: </t>
  </si>
  <si>
    <t xml:space="preserve">мастера производственного обучения </t>
  </si>
  <si>
    <t>3.3.3.</t>
  </si>
  <si>
    <t xml:space="preserve">Численность студентов, обучающихся по образовательным программам среднего профессионального образования, в расчете на 1 преподавателя и мастера производственного обучения в организациях, осуществляющих образовательную деятельность по образовательным программам среднего профессионального образования: </t>
  </si>
  <si>
    <t>численность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по очной форме обучения</t>
  </si>
  <si>
    <t>численность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по очно-заочной форме обучения</t>
  </si>
  <si>
    <t>численность студентов, обучающихся по образовательным программам среднего профессионального образования - программам подготовки квалифицированных рабочих, служащих по заочной форме обучения и форме экстерната</t>
  </si>
  <si>
    <r>
      <t xml:space="preserve">численность </t>
    </r>
    <r>
      <rPr>
        <b/>
        <sz val="12"/>
        <color theme="1"/>
        <rFont val="Times New Roman"/>
        <family val="1"/>
        <charset val="204"/>
      </rPr>
      <t>мастеров производственного обучения</t>
    </r>
    <r>
      <rPr>
        <sz val="12"/>
        <color theme="1"/>
        <rFont val="Times New Roman"/>
        <family val="1"/>
        <charset val="204"/>
      </rPr>
      <t xml:space="preserve">, реализующих образовательные программы среднего профессионального образования,  организаций, осуществляющих образовательную деятельность по реализации образовательных программ </t>
    </r>
    <r>
      <rPr>
        <b/>
        <sz val="12"/>
        <color theme="1"/>
        <rFont val="Times New Roman"/>
        <family val="1"/>
        <charset val="204"/>
      </rPr>
      <t>подготовки квалифицированных рабочих, служащих</t>
    </r>
    <r>
      <rPr>
        <sz val="12"/>
        <color theme="1"/>
        <rFont val="Times New Roman"/>
        <family val="1"/>
        <charset val="204"/>
      </rPr>
      <t xml:space="preserve">, работающих на условиях </t>
    </r>
    <r>
      <rPr>
        <b/>
        <sz val="12"/>
        <color theme="1"/>
        <rFont val="Times New Roman"/>
        <family val="1"/>
        <charset val="204"/>
      </rPr>
      <t>внешнего совместительства</t>
    </r>
    <r>
      <rPr>
        <sz val="12"/>
        <color theme="1"/>
        <rFont val="Times New Roman"/>
        <family val="1"/>
        <charset val="204"/>
      </rPr>
      <t xml:space="preserve"> в  пересчете на полную занятость (включая обособленные подразделения (в том числе филиалы))</t>
    </r>
  </si>
  <si>
    <r>
      <t xml:space="preserve">численность </t>
    </r>
    <r>
      <rPr>
        <b/>
        <sz val="12"/>
        <color theme="1"/>
        <rFont val="Times New Roman"/>
        <family val="1"/>
        <charset val="204"/>
      </rPr>
      <t>преподавателей</t>
    </r>
    <r>
      <rPr>
        <sz val="12"/>
        <color theme="1"/>
        <rFont val="Times New Roman"/>
        <family val="1"/>
        <charset val="204"/>
      </rPr>
      <t xml:space="preserve">, реализующих образовательные программы среднего профессионального образования, организаций, осуществляющих образовательную деятельность по реализации образовательных программ </t>
    </r>
    <r>
      <rPr>
        <b/>
        <sz val="12"/>
        <color theme="1"/>
        <rFont val="Times New Roman"/>
        <family val="1"/>
        <charset val="204"/>
      </rPr>
      <t>подготовки специалистов среднего звена</t>
    </r>
    <r>
      <rPr>
        <sz val="12"/>
        <color theme="1"/>
        <rFont val="Times New Roman"/>
        <family val="1"/>
        <charset val="204"/>
      </rPr>
      <t xml:space="preserve"> (включая обособленные подразделения (в том числе филиалы)), работающих на условиях </t>
    </r>
    <r>
      <rPr>
        <b/>
        <sz val="12"/>
        <color theme="1"/>
        <rFont val="Times New Roman"/>
        <family val="1"/>
        <charset val="204"/>
      </rPr>
      <t>внешнего совместительства</t>
    </r>
    <r>
      <rPr>
        <sz val="12"/>
        <color theme="1"/>
        <rFont val="Times New Roman"/>
        <family val="1"/>
        <charset val="204"/>
      </rPr>
      <t xml:space="preserve"> в пересчете на полную занятость;</t>
    </r>
  </si>
  <si>
    <r>
      <t xml:space="preserve">численность </t>
    </r>
    <r>
      <rPr>
        <b/>
        <sz val="12"/>
        <color theme="1"/>
        <rFont val="Times New Roman"/>
        <family val="1"/>
        <charset val="204"/>
      </rPr>
      <t>мастеров производственного обучения</t>
    </r>
    <r>
      <rPr>
        <sz val="12"/>
        <color theme="1"/>
        <rFont val="Times New Roman"/>
        <family val="1"/>
        <charset val="204"/>
      </rPr>
      <t xml:space="preserve">, реализующих образовательные программы среднего профессионального образования,  организаций, осуществляющих образовательную деятельность по реализации образовательных программ </t>
    </r>
    <r>
      <rPr>
        <b/>
        <sz val="12"/>
        <color theme="1"/>
        <rFont val="Times New Roman"/>
        <family val="1"/>
        <charset val="204"/>
      </rPr>
      <t xml:space="preserve">подготовки специалистов среднего звена </t>
    </r>
    <r>
      <rPr>
        <sz val="12"/>
        <color theme="1"/>
        <rFont val="Times New Roman"/>
        <family val="1"/>
        <charset val="204"/>
      </rPr>
      <t xml:space="preserve">работающих на условиях </t>
    </r>
    <r>
      <rPr>
        <b/>
        <sz val="12"/>
        <color theme="1"/>
        <rFont val="Times New Roman"/>
        <family val="1"/>
        <charset val="204"/>
      </rPr>
      <t>внешнего совместительства</t>
    </r>
    <r>
      <rPr>
        <sz val="12"/>
        <color theme="1"/>
        <rFont val="Times New Roman"/>
        <family val="1"/>
        <charset val="204"/>
      </rPr>
      <t xml:space="preserve"> в  пересчете на полную занятость (включая обособленные подразделения (в том числе филиалы))</t>
    </r>
  </si>
  <si>
    <t>Удельный вес численности педагогических работников, освоивших дополнительные профессиональные программы в форме стажировки в организациях (предприятиях) реального сектора экономики в течение последних 3-х лет, в общей численности педагогических работников организаций, осуществляющих образовательную деятельность по образовательным программам среднего профессионального образования</t>
  </si>
  <si>
    <t>общая численность педагогических работников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t>
  </si>
  <si>
    <t>Удельный вес численности преподавателей и мастеров производственного обучения из числа работников реального сектора экономики, работающих на условиях внешнего совместительства, в общей численности преподавателей и мастеров производственного обучения организаций, осуществляющих образовательную деятельность по образовательным программам среднего профессионального образования</t>
  </si>
  <si>
    <t xml:space="preserve">численность преподавателей (без внешних совместителей и работающих по договорам гражданско-правового характера)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t>
  </si>
  <si>
    <t>численность мастеров производственного обучения (без внешних совместителей и работающих по договорам гражданско-правового характера)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t>
  </si>
  <si>
    <t>Обеспеченность студентов, обучающихся по образовательным  программам среднего профессионального образования,  общежитиями (удельный вес численности  студентов, проживающих в общежитиях, в общей численности студентов, нуждающихся в общежитиях):</t>
  </si>
  <si>
    <t xml:space="preserve">программы подготовки специалистов среднего звена  </t>
  </si>
  <si>
    <t>численность студентов, обучающихся по образовательным  программам подготовки квалифицированных рабочих, служащих в  образовательных организациях высшего образования (включая обособленные  подразделения (в том числе филиалы)), проживающих в общежитиях</t>
  </si>
  <si>
    <t>численность студентов, обучающихся по образовательным  программам подготовки квалифицированных рабочих, служащих в  профессиональных образовательных организациях (включая обособленные  подразделения (в том числе филиалы)), нуждающихся в общежитиях</t>
  </si>
  <si>
    <t>численность студентов, обучающихся по образовательным  программам подготовки квалифицированных рабочих, служащих в образовательных организациях высшего образования (включая обособленные  подразделения (в том числе филиалы)), нуждающихся в общежитиях</t>
  </si>
  <si>
    <t>численность студентов, обучающихся по образовательным  программам подготовки специалистов среднего звена в  профессиональных образовательных организациях (включая обособленные  подразделения (в том числе филиалы)), проживающих в общежитиях</t>
  </si>
  <si>
    <t>численность студентов, обучающихся по образовательным  программам подготовки специалистов среднего звена в образовательных организациях высшего образования (включая обособленные  подразделения (в том числе филиалы)), проживающих в общежитиях</t>
  </si>
  <si>
    <t>численность студентов, обучающихся по образовательным  программам подготовки  специалистов среднего звена в  профессиональных образовательных организациях (включая обособленные  подразделения (в том числе филиалы)), нуждающихся в общежитиях</t>
  </si>
  <si>
    <t>численность студентов, обучающихся по образовательным  программам подготовки  специалистов среднего звена в  образовательных организациях высшего образования (включая обособленные  подразделения (в том числе филиалы)), нуждающихся в общежитиях</t>
  </si>
  <si>
    <t>3.4.3.</t>
  </si>
  <si>
    <t>Удельный вес числа зданий, доступных для маломобильных групп населения, в общем числе зданий организаций, осуществляющих образовательную деятельность по образовательным программам среднего профессионального образования:</t>
  </si>
  <si>
    <t xml:space="preserve">учебно-лабораторные здания (корпуса);  </t>
  </si>
  <si>
    <t>здания общежитий</t>
  </si>
  <si>
    <t>число учебно-лабораторных зданий (корпусов)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доступных для маломобильных групп населения</t>
  </si>
  <si>
    <t>число учебно-лабораторных зданий (корпусов)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t>
  </si>
  <si>
    <t>число зданий общежитий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доступных для маломобильных групп населения</t>
  </si>
  <si>
    <t>число зданий общежитий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t>
  </si>
  <si>
    <t>Удельный вес численности студентов с ограниченными возможностями здоровья и студентов, имеющих инвалидность, в общей численности студентов, обучающихся по образовательным программам среднего профессионального образования</t>
  </si>
  <si>
    <t>студенты с ограниченными возможностями здоровья;</t>
  </si>
  <si>
    <t xml:space="preserve"> из них инвалиды и дети-инвалиды;</t>
  </si>
  <si>
    <t>студенты, имеющие инвалидность (кроме студентов с ограниченными возможностями здоровья)</t>
  </si>
  <si>
    <t>численность студентов, обучающихся по образовательным программам среднего профессионального образования, с ограниченными возможностями здоровья (имеющие и не имеющие инвалидность)</t>
  </si>
  <si>
    <t>численность студентов, обучающихся по образовательным программам среднего профессионального образования, с ограниченными возможностями здоровья, имеющие инвалидность  (инвалиды и дети-инвалиды)</t>
  </si>
  <si>
    <t>численность студентов, обучающихся по образовательным программам среднего профессионального образования, имеющих инвалидность (инвалиды и дети-инвалиды), но не относящиеся к категории лиц с ограниченными возможностями 
здоровья</t>
  </si>
  <si>
    <t>численность студентов, обучающихся по образовательным   программам среднего профессионального образования</t>
  </si>
  <si>
    <t>Структура численности студентов с ограниченными возможностями здоровья и студентов, имеющих инвалидность, обучающихся по образовательным программам среднего профессионального образования, по формам обучения</t>
  </si>
  <si>
    <t>численность студентов с ограниченными возможностями здоровья и (или) имеющих инвалидность, обучающихся по образовательным программам среднего профессионального образования, по очной форме обучения</t>
  </si>
  <si>
    <t>численность студентов с ограниченными возможностями здоровья и (или) имеющих инвалидность, обучающихся по образовательным программам среднего профессионального образования</t>
  </si>
  <si>
    <t>численность студентов с ограниченными возможностями здоровья и (или) имеющих инвалидность, обучающихся по образовательным программам среднего профессионального образования, по очно-заочной форме обучения</t>
  </si>
  <si>
    <t>численность студентов с ограниченными возможностями здоровья и (или) имеющих инвалидность, обучающихся по образовательным программам среднего профессионального образования, по заочной форме обучения</t>
  </si>
  <si>
    <t>3.5.4.</t>
  </si>
  <si>
    <t>Удельный вес численности студентов с ограниченными возможностями здоровья и студентов, имеющих инвалидность, обучающихся по адаптированным образовательным программам, в общей численности студентов с ограниченными возможностями здоровья и студентов, имеющих. инвалидность, обучающихся по образовательным программам среднего профессионального образования: образования:</t>
  </si>
  <si>
    <t>численность студентов с ограниченными возможностями здоровья и (или) имеющих инвалидность, обучающихся по адаптированным образовательным программам среднего профессионального образования</t>
  </si>
  <si>
    <t>Удельный вес численности студентов, получающих государственные академические стипендии, в общей численности студентов очной формы обучения, обучающихся по образовательным программам среднего профессионального образования за счет бюджетных ассигнований</t>
  </si>
  <si>
    <t>3.6.3.</t>
  </si>
  <si>
    <t xml:space="preserve">Удельный вес численности лиц, обучающихся по 50 наиболее перспективным и востребованным на рынке труда профессиям и специальностям, требующим среднего профессионального образования, в общей численности студентов, обучающихся по образовательным программам среднего профессионального образования </t>
  </si>
  <si>
    <t>численность лиц, обучающихся по 50 наиболее перспективным и востребованным на рынке труда профессиям и специальностям, требующим среднего профессионального образования</t>
  </si>
  <si>
    <t>Удельный вес численности лиц, участвующих в региональных чемпионатах "Молодые профессионалы" (WorldSkills Russia), региональных этапах всероссийских олимпиад профессионального мастерства и отраслевых чемпионатах, в общей численности студентов, обучающихся по образовательным программам среднего профессионального образования</t>
  </si>
  <si>
    <t>3.6.4.</t>
  </si>
  <si>
    <t>численность студентов, участвующих в региональных чемпионатах «Молодые профессионалы» (WorldSkills Russia), региональных этапах всероссийских олимпиад профессионального мастерства и отраслевых чемпионатах</t>
  </si>
  <si>
    <t>численность студентов, обучающихся по образовательным программам среднего профессионального образования, на начало отчетного учебного года</t>
  </si>
  <si>
    <t xml:space="preserve">численность студентов, обучающихся по образовательным программам среднего профессионального образования на начало предыдущего отчетному учебного года </t>
  </si>
  <si>
    <t xml:space="preserve">Удельный вес численности лиц, участвующих в национальных чемпионатах "Молодые профессионалы" (WorldSkills Russia), всероссийской олимпиаде профессионального мастерства, в общей численности студентов, обучающихся по образовательным программам среднего профессионального образования </t>
  </si>
  <si>
    <t xml:space="preserve">3.6.6. </t>
  </si>
  <si>
    <t>численность студентов, участвующих в национальных чемпионатах «Молодые профессионалы» (WorldSkills Russia), всероссийской олимпиаде профессионального мастерства</t>
  </si>
  <si>
    <t>численность студентов, обучающихся по образовательным программам среднего профессионального образования, на начало предыдущего отчетному учебного года</t>
  </si>
  <si>
    <t xml:space="preserve">Изменение сети организаций, осуществляющих образовательную деятельность по образовательным программам среднего 
профессионального образования (в том числе ликвидация и реорганизация организаций, осуществляющих образовательную деятельность) </t>
  </si>
  <si>
    <t xml:space="preserve">3.7. </t>
  </si>
  <si>
    <t xml:space="preserve">3.7.1. </t>
  </si>
  <si>
    <t>Темп роста числа организаций (филиалов), осуществляющих образовательную деятельность по образовательным программам среднего профессионального образования</t>
  </si>
  <si>
    <t>число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в отчетном году</t>
  </si>
  <si>
    <t>число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в  году, предшествовавшем отчетному году</t>
  </si>
  <si>
    <t>Объем финансовых средств от приносящей доход деятельности (внебюджетных средств), поступивших в профессиональные образовательные организации (включая обособленные подразделения (в том числе филиалы)) от реализации образовательных программ среднего профессионального образования (программ подготовки квалифицированных рабочих, служащих и программ подготовки специалистов среднего звена)</t>
  </si>
  <si>
    <t>Объем финансовых средств от приносящей доход деятельности (внебюджетных средств), поступивших в образовательные организации высшего образования (включая обособленные подразделения (в том числе филиалы)), от реализации образовательных программ среднего профессионального образования (программ подготовки квалифицированных рабочих, служащих и программ подготовки специалистов среднего звена)</t>
  </si>
  <si>
    <t>Общий объем финансовых средств, поступивших в профессиональные образовательные организации (включая обособленные подразделения (в том числе филиалы)) от реализации образовательных программ среднего профессионального образования (программ подготовки квалифицированных рабочих, служащих и программ подготовки специалистов среднего звена)</t>
  </si>
  <si>
    <t>общий объем финансовых средств, поступивших в образовательные организации высшего образования (включая обособленные подразделения (в том числе филиалы)) от реализации образовательных программ среднего профессионального образования (программ подготовки квалифицированных рабочих, служащих и программ подготовки специалистов среднего звена)</t>
  </si>
  <si>
    <t>10.3.1.</t>
  </si>
  <si>
    <t>Удельный вес числа образовательных организаций, в которых созданы коллегиальные органы управления, в общем числе образовательных организаций:</t>
  </si>
  <si>
    <t xml:space="preserve">образовательные организации, осуществляющие образовательную деятельность по образовательным программам начального общего, основного общего, среднего общего образования; </t>
  </si>
  <si>
    <t>образовательные организации, осуществляющие образовательную деятельность по образовательным программам среднего профессионального образования;</t>
  </si>
  <si>
    <t xml:space="preserve">образовательные организации, осуществляющие образовательную деятельность по образовательным программам профессионального обучения; </t>
  </si>
  <si>
    <t xml:space="preserve">образовательные организации высшего образования; </t>
  </si>
  <si>
    <t>организации, осуществляющие образовательную деятельность по дополнительным профессиональным программам</t>
  </si>
  <si>
    <t xml:space="preserve">осуществляющих образовательную деятельность по образовательным программам начального общего, основного общего, среднего общего образования; </t>
  </si>
  <si>
    <t xml:space="preserve">осуществляющих  образовательную деятельность по образовательным  программам среднего профессионального образования; </t>
  </si>
  <si>
    <t xml:space="preserve">осуществляющих образовательную деятельность по  образовательным программам профессионального обучения; </t>
  </si>
  <si>
    <t xml:space="preserve">организаций высшего образования; </t>
  </si>
  <si>
    <t xml:space="preserve">образовательную деятельность по дополнительным профессиональным программам. </t>
  </si>
  <si>
    <t xml:space="preserve">Общее число образовательных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t>
  </si>
  <si>
    <t xml:space="preserve">Общее число  образовательных организаций,  осуществляющих  образовательную деятельность по образовательным  программам среднего профессионального образования; </t>
  </si>
  <si>
    <t xml:space="preserve">Общее число образовательных организаций, осуществляющих образовательную деятельность по  образовательным программам профессионального обучения; </t>
  </si>
  <si>
    <t xml:space="preserve">Общее число образовательных организаций высшего образования; </t>
  </si>
  <si>
    <t xml:space="preserve">Общее число организаций, осуществляющих образовательную деятельность по дополнительным профессиональным программам. </t>
  </si>
  <si>
    <t>число организаций, в которых созданы коллегиальные органы управления:</t>
  </si>
  <si>
    <t>10.4.</t>
  </si>
  <si>
    <t xml:space="preserve">Развитие региональных систем оценки качества образования </t>
  </si>
  <si>
    <t xml:space="preserve">10.4.1. </t>
  </si>
  <si>
    <t xml:space="preserve">Удельный вес числа  организаций, имеющих веб-сайт в сети «Интернет», в общем числе организаций:  дошкольные образовательные организации; </t>
  </si>
  <si>
    <t xml:space="preserve">1 - дошкольные образовательные организации; </t>
  </si>
  <si>
    <t xml:space="preserve">4 - образовательные организации высшего образования;  </t>
  </si>
  <si>
    <t xml:space="preserve">5 - организации дополнительного образования;  </t>
  </si>
  <si>
    <t xml:space="preserve">6 - организации, осуществляющие образовательную деятельность по дополнительным профессиональным программам; </t>
  </si>
  <si>
    <t xml:space="preserve">2 - образовательные организации, осуществляющие образовательную деятельность по образовательным программам начального общего, основного общего, среднего общего образования; </t>
  </si>
  <si>
    <t xml:space="preserve">3 - образовательные организации, осуществляющие образовательную деятельность по  образовательным программам среднего профессионального образования;  </t>
  </si>
  <si>
    <t>число имеющих веб-сайт</t>
  </si>
  <si>
    <t>Удельный вес числа организаций, имеющих на веб-сайте в сети  «Интернет» информацию о нормативно закрепленном перечне 
сведений о деятельности организации, в общем числе следующих  организаций:</t>
  </si>
  <si>
    <t xml:space="preserve">10.4.2. </t>
  </si>
  <si>
    <t>число организаций имеющих на веб-сайте в сети «Интернет» информацию о нормативно закрепленном перечне сведений о деятельности организации</t>
  </si>
  <si>
    <t>всего организаций</t>
  </si>
  <si>
    <t xml:space="preserve">Структура численности слушателей, завершивших обучение по программам профессионального обучения: </t>
  </si>
  <si>
    <t xml:space="preserve">программы профессиональной подготовки по профессиям рабочих, должностям служащих; </t>
  </si>
  <si>
    <t xml:space="preserve">программы переподготовки рабочих, служащих; </t>
  </si>
  <si>
    <t xml:space="preserve">программы повышения квалификации рабочих, служащих </t>
  </si>
  <si>
    <t xml:space="preserve"> численность слушателей, завершивших обучение по программам профессионального обучения</t>
  </si>
  <si>
    <t>Численность слушателей, завершивших обучение по программам профессионального обучения</t>
  </si>
  <si>
    <t xml:space="preserve">   программам профессиональной подготовки по профессиям рабочих, должностям служащих; </t>
  </si>
  <si>
    <t xml:space="preserve">   программам переподготовки рабочих, служащих; </t>
  </si>
  <si>
    <t xml:space="preserve">   программам повышения квалификации рабочих, служащих; </t>
  </si>
  <si>
    <t>численность слушателей, завершивших обучение по программам профессионального обучения</t>
  </si>
  <si>
    <t>Охват населения программами профессионального обучения по возрастным группам (отношение численности слушателей определенной возрастной группы, завершивших обучение по программам профессионального обучения, к численности населения соответствующей возрастной группы)</t>
  </si>
  <si>
    <t>численность слушателей, завершивших обучение по программам профессионального обучения, возрастной группы</t>
  </si>
  <si>
    <t>18–64 лет</t>
  </si>
  <si>
    <t>18–34 лет</t>
  </si>
  <si>
    <t>35–64 лет</t>
  </si>
  <si>
    <t>численность постоянного населения в возрастной группе</t>
  </si>
  <si>
    <t xml:space="preserve">Удельный вес численности слушателей, завершивших обучение с применением электронного обучения, дистанционных образовательных технологий, в общей численности слушателей, завершивших обучение по программам профессионального обучения: </t>
  </si>
  <si>
    <t>с применением электронного обучения</t>
  </si>
  <si>
    <t>с применением дистанционных образовательных технологий</t>
  </si>
  <si>
    <t>численность слушателей, завершивших обучение по программам профессионального обучения с применением дистанционных образовательных технологий</t>
  </si>
  <si>
    <t>численность слушателей, завершивших обучение по программам профессионального обучения с применением электронного обучения</t>
  </si>
  <si>
    <t>7.2.2.</t>
  </si>
  <si>
    <t>Структура численности слушателей, завершивших обучение по программам профессионального обучения, по программам и источникам финансирования</t>
  </si>
  <si>
    <t>программы профессиональной подготовки по профессиям рабочих, должностям служащих:</t>
  </si>
  <si>
    <t xml:space="preserve">программы переподготовки рабочих, служащих: </t>
  </si>
  <si>
    <t>программы повышения квалификации рабочих, служащих:</t>
  </si>
  <si>
    <t xml:space="preserve">за счет бюджетных ассигнований; </t>
  </si>
  <si>
    <t xml:space="preserve">по договорам об оказании платных образовательных услуг за счет средств физических лиц; </t>
  </si>
  <si>
    <t xml:space="preserve">по договорам об оказании платных образовательных услуг за счет средств юридических лиц; </t>
  </si>
  <si>
    <t xml:space="preserve">    за счет бюджетных ассигнований; </t>
  </si>
  <si>
    <t xml:space="preserve">    по договорам об оказании платных образовательных услуг за счет средств физических лиц; </t>
  </si>
  <si>
    <t xml:space="preserve">    по договорам об оказании платных образовательных услуг за счет средств юридических лиц; </t>
  </si>
  <si>
    <t>численность слушателей, завершивших обучение по программам профессиональной подготовки по профессиям рабочих, должностям служащих по источникам финансирования обучения:</t>
  </si>
  <si>
    <t>численность слушателей, завершивших обучение по программам профессиональной подготовки по профессиям рабочих, должностям служащих (всего)</t>
  </si>
  <si>
    <t>численность слушателей, завершивших обучение по программам переподготовки рабочих, служащих по источникам финансирования обучения</t>
  </si>
  <si>
    <t>численность слушателей, завершивших обучение по программам переподготовки рабочих, служащих</t>
  </si>
  <si>
    <t>численность слушателей, завершивших обучение по программам повышения квалификации рабочих, служащих по источникам финансирования обучения</t>
  </si>
  <si>
    <t>численность слушателей, завершивших обучение по программам повышения квалификации рабочих, служащих</t>
  </si>
  <si>
    <t>Удельный вес числа  программ профессионального обучения, прошедших профессионально-общественную аккредитацию работодателями и их объединениями, в общем числе образовательных программ профессионального обучения:</t>
  </si>
  <si>
    <t>7.2.3.</t>
  </si>
  <si>
    <t>программы повышения квалификации рабочих, служащих.</t>
  </si>
  <si>
    <t xml:space="preserve">    число  программам профессионального обучения, прошедших профессионально-общественную аккредитацию работодателями и их объединениями</t>
  </si>
  <si>
    <t xml:space="preserve">    число  программам профессионального обучения</t>
  </si>
  <si>
    <t>Удельный вес численности лиц, имеющих высшее образование или среднее профессиональное образование по программам подготовки специалистов среднего звена, в общей численности преподавателей и мастеров производственного обучения (без внешних совместителей и работающих по договорам гражданско-правового характера) в организациях, осуществляющих образовательную деятельность по образовательным программам профессионального обучения</t>
  </si>
  <si>
    <t xml:space="preserve">высшее образование; </t>
  </si>
  <si>
    <t xml:space="preserve">из них соответствующее профилю обучения. </t>
  </si>
  <si>
    <t xml:space="preserve">среднее профессиональное образование по программам подготовки специалистов среднего звена; </t>
  </si>
  <si>
    <t xml:space="preserve">из них соответствующее профилю обучения </t>
  </si>
  <si>
    <t xml:space="preserve">    численность преподавателей</t>
  </si>
  <si>
    <t xml:space="preserve">    численность мастеров производственного обучения</t>
  </si>
  <si>
    <t>общая численность преподавателей (без внешних совместителей и работающих по договорам гражданско-правового характера), осуществляющих образовательную деятельность по реализации образовательных программ профессионального обучения</t>
  </si>
  <si>
    <t>общая численность мастеров производственного обучения (без внешних совместителей и работающих по договорам гражданско-
правового характера), осуществляющих образовательную деятельность по реализации образовательных программ профессионального 
обучения</t>
  </si>
  <si>
    <t>7.3.2.</t>
  </si>
  <si>
    <t>Удельный вес численности лиц, завершивших обучение по дополнительным профессиональным программам в форме стажировки в организациях (предприятиях) реального сектора экономики в течение последних 3-х лет, в общей численности преподавателей и мастеров производственного обучения (без внешних совместителей и работающих по договорам гражданско-правового характера) в организациях, осуществляющих образовательную деятельность по программам профессионального обучения</t>
  </si>
  <si>
    <t>численность работников (без внешних совместителей и работающих по договорам гражданско-правового характера) организаций, осуществляющих образовательную деятельность по программам профессионального обучения (включая обособленные подразделения (в том числе филиалы)), прошедших обучение по дополнительным профессиональным программам в форме стажировки в организациях (предприятиях) реального сектора экономики в течение последних 3-х лет</t>
  </si>
  <si>
    <t>7.4.2.</t>
  </si>
  <si>
    <t>Число персональных компьютеров, используемых в учебных целях, в расчете на 100 слушателей организаций, осуществляющих образовательную деятельность по  образовательным программам профессионального обучения</t>
  </si>
  <si>
    <t>всего;</t>
  </si>
  <si>
    <t>имеющих доступ к сети «Интернет»</t>
  </si>
  <si>
    <t>количество человек одновременной подготовки в организациях (включая обособленные  подразделения (в том числе филиалы)),  осуществляющих образовательную деятельность по образовательным программам  профессионального обучения в качестве основного вида деятельности и не реализующих образовательные программы среднего профессионального образования, приведенное к очной форме 
обучения</t>
  </si>
  <si>
    <t xml:space="preserve">    число персональных компьютеров, используемых в учебных целях, в организациях</t>
  </si>
  <si>
    <t xml:space="preserve">    число персональных компьютеров, используемых в учебных целях, имеющих доступ к сети «Интернет»</t>
  </si>
  <si>
    <t>Удельный вес численности слушателей с ограниченными возможностями здоровья и слушателей, имеющих инвалидность, в общей численности слушателей, завершивших обучение по программам профессионального обучения</t>
  </si>
  <si>
    <t xml:space="preserve">слушатели с ограниченными возможностями здоровья; </t>
  </si>
  <si>
    <t xml:space="preserve">из них инвалидов, детей-инвалидов; </t>
  </si>
  <si>
    <t xml:space="preserve">слушатели, имеющие инвалидность (кроме слушателей с ограниченными возможностями здоровья) </t>
  </si>
  <si>
    <t xml:space="preserve">     численность слушателей</t>
  </si>
  <si>
    <t xml:space="preserve">Удельный вес работников организаций, завершивших обучение за счет средств работодателя, в общей численности слушателей, завершивших обучение по программам профессионального обучения </t>
  </si>
  <si>
    <t xml:space="preserve"> численность работников организаций, завершивших обучение по программам профессионального обучения за счет средств работодателя</t>
  </si>
  <si>
    <t xml:space="preserve">общеобразовательные организации; </t>
  </si>
  <si>
    <t xml:space="preserve">профессиональные образовательные организации; </t>
  </si>
  <si>
    <t xml:space="preserve">организации дополнительного образования; </t>
  </si>
  <si>
    <t xml:space="preserve">организации дополнительного профессионального образования; </t>
  </si>
  <si>
    <t>иные организации</t>
  </si>
  <si>
    <t xml:space="preserve">    число организаций в отчетном году</t>
  </si>
  <si>
    <t xml:space="preserve">    число организаций, в году, предшествовавшем отчетному году</t>
  </si>
  <si>
    <t>7.8.</t>
  </si>
  <si>
    <t xml:space="preserve">Финансово-экономическая деятельность организаций, осуществляющих образовательную деятельность в части обеспечения реализации основных программ профессионального обучения </t>
  </si>
  <si>
    <t>Удельный вес финансовых средств от приносящей доход деятельности в общем объеме финансовых средств, полученных 
организациями, осуществляющими образовательную деятельность по образовательным программам  профессионального обучения</t>
  </si>
  <si>
    <t>7.8.1.</t>
  </si>
  <si>
    <t>объем финансовых  средств от приносящей доход деятельности (внебюджетных средств), поступивших в организации (включая обособленные подразделения (в том числе филиалы)),  осуществляющие образовательную деятельность по образовательным программам  профессионального обучения в качестве основного вида деятельности и не реализующие образовательные программы среднего</t>
  </si>
  <si>
    <t>общий объем финансовых средств, поступивших в организации (включая обособленные  подразделения (в том числе филиалы)),  осуществляющие образовательную деятельность по образовательным программам  профессионального обучения в качестве основного вида деятельности и не реализующие образовательные программы среднего профессионального образования</t>
  </si>
  <si>
    <t>Удельный вес численности преподавателей и мастеров производственного обучения из числа работников организаций и предприятий, работающих на условиях внешнего совместительства, привлеченных к образовательной деятельности, в общей численности преподавателей и мастеров производственного обучения в организациях, осуществляющих образовательную деятельность по образовательным программам профессионального обучения</t>
  </si>
  <si>
    <t>7.9.1.</t>
  </si>
  <si>
    <t>численность преподавателей - работников предприятий и организаций в организациях, осуществляющих образовательную деятельность по программам профессионального обучения (включая обособленные подразделения (в том числе филиалы)), на условиях внешнего совместительства</t>
  </si>
  <si>
    <t>численность мастеров производственного обучения - работников предприятий и организаций в организациях, осуществляющих образовательную деятельность по программам профессионального обучения (включая обособленные подразделения (в том числе филиалы)), на условиях внешнего совместительства</t>
  </si>
  <si>
    <t>численность преподавателей (без внешних совместителей и работающих по договорам гражданско-правового характера) в организациях, осуществляющих образовательную деятельность по программам профессионального обучения (включая обособленные подразделения (в том числе филиалы))</t>
  </si>
  <si>
    <t>численность преподавателей (без внешних совместителей и работающих по договорам гражданско-правового характера) в организациях, осуществляющих образовательную деятельность по  программам профессионального обучения (включая обособленные подразделения (в том числе филиалы))</t>
  </si>
  <si>
    <t>численность преподавателей в организациях, осуществляющих образовательную деятельность по образовательным программам профессионального обучения (включая обособленные подразделения (в том числе филиалы)), на условиях внешнего совместительства</t>
  </si>
  <si>
    <t>численность мастеров производственного обучения в организациях, осуществляющих образовательную деятельность по программам профессионального обучения (включая обособленные подразделения (в том числе филиалы)), на условиях внешнего совместительства</t>
  </si>
  <si>
    <t>6.1.2.</t>
  </si>
  <si>
    <t>Структура численности слушателей, завершивших обучение по дополнительным профессиональным программам, по категориям (удельный вес численности слушателей соответствующей категории в общей численности слушателей, завершивших обучение по дополнительным профессиональным программам)</t>
  </si>
  <si>
    <t xml:space="preserve">работники организаций и предприятий; </t>
  </si>
  <si>
    <t xml:space="preserve">лица, замещающие государственные должности и должности государственной гражданской службы; </t>
  </si>
  <si>
    <t xml:space="preserve">лица, замещающие муниципальные должности и должности муниципальной службы; </t>
  </si>
  <si>
    <t xml:space="preserve">лица, уволенные с военной службы; </t>
  </si>
  <si>
    <t xml:space="preserve">лица по направлению службы занятости; </t>
  </si>
  <si>
    <t xml:space="preserve">студенты, обучающиеся по образовательным программам среднего профессионального образования и высшего образования; </t>
  </si>
  <si>
    <t xml:space="preserve">другие </t>
  </si>
  <si>
    <t xml:space="preserve">     численность слушателей, завершивших обучение</t>
  </si>
  <si>
    <t>общая численность слушателей, завершивших обучение по дополнительным профессиональным программам</t>
  </si>
  <si>
    <t>Удельный вес численности слушателей, завершивших обучение по дополнительным профессиональным программам с использованием дистанционных образовательных технологий, в общей численности слушателей, завершивших обучение по дополнительным профессиональным программам:</t>
  </si>
  <si>
    <t xml:space="preserve">программы повышение квалификации; </t>
  </si>
  <si>
    <t>программы профессиональной переподготовки</t>
  </si>
  <si>
    <t>численность слушателей, завершивших обучение по дополнительным профессиональным программам</t>
  </si>
  <si>
    <t>численность слушателей, завершивших обучение по дополнительным профессиональным программам с использованием дистанционных образовательных технологий</t>
  </si>
  <si>
    <t xml:space="preserve">6.2.2. </t>
  </si>
  <si>
    <t>Удельный вес числа дополнительных профессиональных образовательных программ, прошедших профессионально-общественную аккредитацию работодателями и их объединениями, в общем числе дополнительных профессиональных образовательных программ:</t>
  </si>
  <si>
    <t xml:space="preserve">программы профессиональной переподготовки. </t>
  </si>
  <si>
    <t>число дополнительных профессиональных программ, прошедших профессионально-общественную аккредитацию работодателями и их объединениями</t>
  </si>
  <si>
    <t>число реализованных дополнительных профессиональных программ</t>
  </si>
  <si>
    <t xml:space="preserve">6.2.3. </t>
  </si>
  <si>
    <t>Структура численности слушателей, завершивших обучение по дополнительным профессиональным программам, по источникам финансирования:</t>
  </si>
  <si>
    <t xml:space="preserve">      численность слушателей, завершивших обучение по дополнительным профессиональным программам</t>
  </si>
  <si>
    <t xml:space="preserve">1) за счет бюджетных ассигнований; </t>
  </si>
  <si>
    <t>2) по договорам об оказании платных образовательных услуг за счет физических лиц</t>
  </si>
  <si>
    <t xml:space="preserve">3) по договорам об оказании платных образовательных услуг за счет юридических лиц </t>
  </si>
  <si>
    <t>Oбщая численность слушателей, завершивших обучение по дополнительным профессиональным программам</t>
  </si>
  <si>
    <t>число организаций дополнительного профессионального образования (включая филиалы, реализующие дополнительные профессиональные программы) в отчетном году</t>
  </si>
  <si>
    <t>число профессиональных образовательных организаций, реализующих дополнительные профессиональные программы (включая филиалы, реализующие дополнительные профессиональные программы) в отчетном году</t>
  </si>
  <si>
    <t>число организаций высшего образования, реализующих дополнительные профессиональные программы (включая филиалы, реализующие дополнительные профессиональные программы) в отчетном году</t>
  </si>
  <si>
    <t>число организаций дополнительного профессионального образования (включая филиалы, реализующие дополнительные профессиональные программы) в году, предшествовавшем отчетному году</t>
  </si>
  <si>
    <t>число профессиональных образовательных организаций, реализующих дополнительные профессиональные программы (включая филиалы, реализующие дополнительные профессиональные программы) в году, предшествовавшем отчетному году</t>
  </si>
  <si>
    <t>число организаций высшего образования, реализующих дополнительные профессиональные программы (включая филиалы, реализующие дополнительные профессиональные программы) в году, предшествовавшем отчетному году</t>
  </si>
  <si>
    <t>Всего организаций, осуществляющих образовательную деятельность по дополнительным профессиональным программам (включая обособленные подразделения (в том числе филиалы)), в отчетном году</t>
  </si>
  <si>
    <t>Всего число организаций (включая обособленные подразделения (в том числе филиалы)), осуществляющих образовательную деятельность 
по дополнительным профессиональным программам в году, предшествовавшем отчетному году</t>
  </si>
  <si>
    <t xml:space="preserve">Профессиональные достижения выпускников организаций, реализующих программы дополнительного профессионального образования </t>
  </si>
  <si>
    <t xml:space="preserve">6.9. </t>
  </si>
  <si>
    <t>6.9.1.</t>
  </si>
  <si>
    <t>Удельный вес слушателей, завершивших обучение по программам профессиональной переподготовки с присвоением новой квалификации, в общей численности слушателей, завершивших обучение по программам профессиональной переподготовки</t>
  </si>
  <si>
    <t>численность слушателей, завершивших обучение по программам профессиональной переподготовки с присвоением новой квалификации</t>
  </si>
  <si>
    <t>численность слушателей, завершивших обучение по программам профессиональной переподготовки</t>
  </si>
  <si>
    <t>5.1.3.</t>
  </si>
  <si>
    <t>Удельный вес численности детей с ограниченными возможностями здоровья в  общей численности обучающихся в организациях дополнительного образования</t>
  </si>
  <si>
    <t>численность детей с ограниченными возможностями здоровья, обучающихся в организациях дополнительного образования</t>
  </si>
  <si>
    <t xml:space="preserve"> численность детей, обучающихся в организациях дополнительного образования</t>
  </si>
  <si>
    <t>Удельный вес численности детей-инвалидов в общей численности обучающихся в организациях дополнительного образования</t>
  </si>
  <si>
    <t xml:space="preserve"> численность детей-инвалидов, обучающихся в организациях дополнительного образования</t>
  </si>
  <si>
    <t>Отношение среднемесячной заработной платы педагогических работников государственных и муниципальных организаций дополнительного образования к среднемесячной заработной плате учителей в субъекте Российской Федерации</t>
  </si>
  <si>
    <t>фонд начисленной заработной платы педагогических работников (без внешних совместителей и работающих по договорам гражданско-правового характера) государственных и муниципальных образовательных организаций дополнительного образования, осуществляющие образовательную деятельность по дополнительным общеобразовательным программам для детей (включая обособленные подразделения (в том числе филиалы)) - всего</t>
  </si>
  <si>
    <t>фонд начисленной заработной платы учителей (без внешних совместителей и работающих по договорам гражданско-правового характера), государственных и муниципальных образовательных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</si>
  <si>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среднесписочная численность педагогических работников государственных и муниципальных образовательных организаций дополнительного образования, осуществляющие образовательную деятельность по дополнительным общеобразовательным программам для детей (включая обособленные подразделения (в том числе филиалы))</t>
  </si>
  <si>
    <t>среднесписочная численность учителей государственных и муниципальных образовательных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(включая обособленные подразделения (в том числе филиалы))</t>
  </si>
  <si>
    <t xml:space="preserve">5.3.2. </t>
  </si>
  <si>
    <t>Удельный вес численности педагогических работников в общей численности работников организаций дополнительного образования:</t>
  </si>
  <si>
    <t xml:space="preserve">внешние совместители </t>
  </si>
  <si>
    <t>численность педагогических работников (без внешних совместителей и работающих по договорам гражданско-правового характера) организаций дополнительного образования, реализующих дополнительные общеобразовательные программы для детей (включая обособленные подразделения (в том числе филиалы))</t>
  </si>
  <si>
    <t>численность педагогических работников, работающих на условиях внешнего совместительства, организаций дополнительного образования, реализующих дополнительные общеобразовательные программы для детей (включая обособленные подразделения (в том числе филиалы))</t>
  </si>
  <si>
    <t xml:space="preserve">общая численность работников (без внешних совместителей и работающих по договорам гражданско-правового характера) организаций дополнительного образования, реализующих дополнительные общеобразовательные программы для детей (включая обособленные подразделения (в том числе филиалы)) </t>
  </si>
  <si>
    <t>общая численность работников, работающих на условиях внешнего совместительства, организаций дополнительного образования, реализующих дополнительные общеобразовательные программы для детей (включая обособленные подразделения (в том числе филиалы))</t>
  </si>
  <si>
    <t>5.3.3.</t>
  </si>
  <si>
    <t xml:space="preserve">Удельный вес численности педагогов дополнительного образования, получивших образование по укрупненным группам специальностей и направлений подготовки высшего образования "Образование и педагогические науки" и укрупненной группе специальностей среднего профессионального образования "Образование и педагогические науки", в общей численности педагогов дополнительного образования (без внешних совместителей и работающих по договорам гражданско-правового характера): </t>
  </si>
  <si>
    <t>численность педагогов дополнительного образования детей (без внешних совместителей и работающих по договорам гражданско-правового характера) организаций, осуществляющих образовательную деятельность по дополнительным общеобразовательным программам для детей (включая обособленные подразделения (в том числе филиалы)), получивших образование по укрупненным группам специальностей и направлений подготовки высшего образования "Образование и педагогические науки" и укрупненной группе специальностей среднего профессионального образования "Образование и педагогические науки"</t>
  </si>
  <si>
    <t>численность педагогов дополнительного образования (без внешних совместителей и работающих по договорам гражданско-правового характера) организаций, осуществляющих образовательную деятельность по дополнительным общеобразовательным программам для детей (включая обособленные подразделения (в том числе филиалы))</t>
  </si>
  <si>
    <t>5.3.4.</t>
  </si>
  <si>
    <t xml:space="preserve"> Удельный вес численности педагогических работников в возрасте моложе 35 лет в общей численности педагогических работников (без внешних совместителей и работающих по договорам гражданско-правового характера) организаций дополнительного образования</t>
  </si>
  <si>
    <t>численность педагогических работников (без внешних совместителей и работающих по договорам гражданско-правового характера) в возрасте до 35 лет организаций, осуществляющих образовательную деятельность по дополнительным общеобразовательным программам для детей и/или программам спортивной подготовки (включая обособленные подразделения (в том числе филиалы))</t>
  </si>
  <si>
    <t>в организациях дополнительного образования:</t>
  </si>
  <si>
    <t>в организациях, осуществляющих образовательную деятельность по образовательным программам начального общего, основного общего, среднего общего образования:</t>
  </si>
  <si>
    <t>численность педагогических работников (без внешних совместителей и работающих по договорам гражданско-правового характера) организаций, осуществляющих образовательную деятельность по дополнительным общеобразовательным программам для детей и/или программам спортивной подготовки (включая обособленные подразделения (в том числе филиалы))</t>
  </si>
  <si>
    <t>Численность постоянного населения в возрасте от 0 месяцев до 1 лет</t>
  </si>
  <si>
    <t>Численность постоянного населения в возрасте от 1 года до 2 лет</t>
  </si>
  <si>
    <t>Численность постоянного населения в возрасте от 2 лет до 3 лет</t>
  </si>
  <si>
    <t xml:space="preserve">«тревожную кнопку» </t>
  </si>
  <si>
    <t>пожарную сигнализацию</t>
  </si>
  <si>
    <t>дымовые извещатели</t>
  </si>
  <si>
    <t>пожарные краны и рукава</t>
  </si>
  <si>
    <t>системы видеонаблюдения</t>
  </si>
  <si>
    <t>число образовательных организаций дополнительного образования (включая филиалы), реализующих дополнительные общеобразовательные программы для детей в 2016 году</t>
  </si>
  <si>
    <t>число музыкальных, художественных, хореографических школ и школ искусств в 2016 году</t>
  </si>
  <si>
    <t>число детских, юношеских спортивных школ в 2016 году</t>
  </si>
  <si>
    <t xml:space="preserve"> Удельный вес числа организаций, здания которых находятся в аварийном состоянии, в общем числе организаций дополнительного образования</t>
  </si>
  <si>
    <t xml:space="preserve"> число организаций дополнительного образования (включая обособленные подразделения (в том числе филиалы)), реализующих дополнительные общеобразовательные программы для детей, здания которых находятся в аварийном состоянии</t>
  </si>
  <si>
    <t xml:space="preserve"> общее число организаций дополнительного образования (включая обособленные подразделения (в том числе филиалы)), реализующих дополнительные общеобразовательные программы для детей</t>
  </si>
  <si>
    <t>Удельный вес числа организаций, здания которых требуют капитального ремонта, в общем числе организаций дополнительного образования</t>
  </si>
  <si>
    <t>число организаций дополнительного образования (включая обособленные подразделения (в том числе филиалы)), реализующих дополнительные общеобразовательные программы для детей, здания которых требуют капитального ремонта</t>
  </si>
  <si>
    <t>общее число организаций дополнительного образования (включая обособленные подразделения (в том числе филиалы)), реализующих дополнительные общеобразовательные программы для детей</t>
  </si>
  <si>
    <t>5.1.1.</t>
  </si>
  <si>
    <t>Охват детей дополнительными общеобразовательными программами (отношение численности обучающихся по дополнительным общеобразовательным программам к численности детей в возрасте от 5 до 18 лет)</t>
  </si>
  <si>
    <t>численность обучающихся  (без отдельных  классов для обучающихся с умственной отсталостью 
(интеллектуальными нарушениями))</t>
  </si>
  <si>
    <t>Число соответствующих классов уровня общего образования i (без отдельных  классов для обучающихся с умственной отсталостью (интеллектуальными нарушениями))</t>
  </si>
  <si>
    <t xml:space="preserve"> общее число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</si>
  <si>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Мурманстат</t>
  </si>
  <si>
    <r>
      <t xml:space="preserve">численность выпускников, освоивших образовательные программы среднего профессионального образования – программы подготовки специалистов среднего звена с использованием </t>
    </r>
    <r>
      <rPr>
        <b/>
        <sz val="12"/>
        <color theme="1"/>
        <rFont val="Times New Roman"/>
        <family val="1"/>
        <charset val="204"/>
      </rPr>
      <t>электронного обучения</t>
    </r>
  </si>
  <si>
    <r>
      <t xml:space="preserve">численность педагогических работников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t>
    </r>
    <r>
      <rPr>
        <b/>
        <sz val="12"/>
        <color theme="1"/>
        <rFont val="Times New Roman"/>
        <family val="1"/>
        <charset val="204"/>
      </rPr>
      <t>с высшим образованием</t>
    </r>
  </si>
  <si>
    <r>
      <t xml:space="preserve">численность педагогических работников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t>
    </r>
    <r>
      <rPr>
        <b/>
        <sz val="12"/>
        <color theme="1"/>
        <rFont val="Times New Roman"/>
        <family val="1"/>
        <charset val="204"/>
      </rPr>
      <t>со средним профессиональным образованием</t>
    </r>
  </si>
  <si>
    <r>
      <rPr>
        <b/>
        <sz val="12"/>
        <color theme="1"/>
        <rFont val="Times New Roman"/>
        <family val="1"/>
        <charset val="204"/>
      </rPr>
      <t>Общая численность</t>
    </r>
    <r>
      <rPr>
        <sz val="12"/>
        <color theme="1"/>
        <rFont val="Times New Roman"/>
        <family val="1"/>
        <charset val="204"/>
      </rPr>
      <t xml:space="preserve"> педагогических работников (без внешних совместителей и работающих по договорам гражданско-правового характера)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t>
    </r>
  </si>
  <si>
    <r>
      <t xml:space="preserve">Удельный вес численности лиц, имеющих квалификационную категорию, в общей численности </t>
    </r>
    <r>
      <rPr>
        <b/>
        <sz val="12"/>
        <color theme="1"/>
        <rFont val="Times New Roman"/>
        <family val="1"/>
        <charset val="204"/>
      </rPr>
      <t>педагогических работников</t>
    </r>
    <r>
      <rPr>
        <sz val="12"/>
        <color theme="1"/>
        <rFont val="Times New Roman"/>
        <family val="1"/>
        <charset val="204"/>
      </rPr>
      <t xml:space="preserve"> (без внешних совместителей и работающих по договорам гражданско-правового характера) образовательных организаций, реализующих образовательные программы среднего профессионального образования - программы подготовки специалистов среднего звена: высшую квалификационную категорию; первую квалификационную категорию</t>
    </r>
  </si>
  <si>
    <r>
      <t xml:space="preserve">численность </t>
    </r>
    <r>
      <rPr>
        <b/>
        <sz val="12"/>
        <color theme="1"/>
        <rFont val="Times New Roman"/>
        <family val="1"/>
        <charset val="204"/>
      </rPr>
      <t>преподавателей</t>
    </r>
    <r>
      <rPr>
        <sz val="12"/>
        <color theme="1"/>
        <rFont val="Times New Roman"/>
        <family val="1"/>
        <charset val="204"/>
      </rPr>
      <t xml:space="preserve"> (</t>
    </r>
    <r>
      <rPr>
        <b/>
        <sz val="12"/>
        <color theme="1"/>
        <rFont val="Times New Roman"/>
        <family val="1"/>
        <charset val="204"/>
      </rPr>
      <t>без внешних совместителей</t>
    </r>
    <r>
      <rPr>
        <sz val="12"/>
        <color theme="1"/>
        <rFont val="Times New Roman"/>
        <family val="1"/>
        <charset val="204"/>
      </rPr>
      <t xml:space="preserve"> и работающих по договорам гражданско-правового характера), реализующих образовательные программы </t>
    </r>
    <r>
      <rPr>
        <b/>
        <sz val="12"/>
        <color theme="1"/>
        <rFont val="Times New Roman"/>
        <family val="1"/>
        <charset val="204"/>
      </rPr>
      <t>подготовки квалифицированных рабочих, служащих</t>
    </r>
    <r>
      <rPr>
        <sz val="12"/>
        <color theme="1"/>
        <rFont val="Times New Roman"/>
        <family val="1"/>
        <charset val="204"/>
      </rPr>
      <t xml:space="preserve">, организаций,  осуществляющих образовательную деятельность по реализации образовательных программ среднего профессионального образования (включая обособленные подразделения (в том числе филиалы)), </t>
    </r>
    <r>
      <rPr>
        <b/>
        <sz val="12"/>
        <color theme="1"/>
        <rFont val="Times New Roman"/>
        <family val="1"/>
        <charset val="204"/>
      </rPr>
      <t>в пересчете на полную занятость</t>
    </r>
  </si>
  <si>
    <r>
      <t xml:space="preserve">численность </t>
    </r>
    <r>
      <rPr>
        <b/>
        <sz val="12"/>
        <color theme="1"/>
        <rFont val="Times New Roman"/>
        <family val="1"/>
        <charset val="204"/>
      </rPr>
      <t>мастеров производственного обучения</t>
    </r>
    <r>
      <rPr>
        <sz val="12"/>
        <color theme="1"/>
        <rFont val="Times New Roman"/>
        <family val="1"/>
        <charset val="204"/>
      </rPr>
      <t xml:space="preserve"> (</t>
    </r>
    <r>
      <rPr>
        <b/>
        <sz val="12"/>
        <color theme="1"/>
        <rFont val="Times New Roman"/>
        <family val="1"/>
        <charset val="204"/>
      </rPr>
      <t>без внешних совместителей</t>
    </r>
    <r>
      <rPr>
        <sz val="12"/>
        <color theme="1"/>
        <rFont val="Times New Roman"/>
        <family val="1"/>
        <charset val="204"/>
      </rPr>
      <t xml:space="preserve"> и работающих по договорам гражданско-правового характера), реализующих образовательные программы </t>
    </r>
    <r>
      <rPr>
        <b/>
        <sz val="12"/>
        <color theme="1"/>
        <rFont val="Times New Roman"/>
        <family val="1"/>
        <charset val="204"/>
      </rPr>
      <t>подготовки квалифицированных рабочих</t>
    </r>
    <r>
      <rPr>
        <sz val="12"/>
        <color theme="1"/>
        <rFont val="Times New Roman"/>
        <family val="1"/>
        <charset val="204"/>
      </rPr>
      <t xml:space="preserve">, служащих, организаций, осуществляющих образовательную деятельность по реализации образовательных программ среднего профессионального образования (включая обособленные подразделения (в том числе филиалы)), </t>
    </r>
    <r>
      <rPr>
        <b/>
        <sz val="12"/>
        <color theme="1"/>
        <rFont val="Times New Roman"/>
        <family val="1"/>
        <charset val="204"/>
      </rPr>
      <t>в пересчете на полную занятость</t>
    </r>
  </si>
  <si>
    <r>
      <t xml:space="preserve">численность </t>
    </r>
    <r>
      <rPr>
        <b/>
        <sz val="12"/>
        <color theme="1"/>
        <rFont val="Times New Roman"/>
        <family val="1"/>
        <charset val="204"/>
      </rPr>
      <t>преподавателей</t>
    </r>
    <r>
      <rPr>
        <sz val="12"/>
        <color theme="1"/>
        <rFont val="Times New Roman"/>
        <family val="1"/>
        <charset val="204"/>
      </rPr>
      <t xml:space="preserve">, реализующих образовательные программы среднего профессионального образования, организаций, осуществляющих образовательную деятельность по реализации образовательных программ </t>
    </r>
    <r>
      <rPr>
        <b/>
        <sz val="12"/>
        <color theme="1"/>
        <rFont val="Times New Roman"/>
        <family val="1"/>
        <charset val="204"/>
      </rPr>
      <t>подготовки квалифицированных рабочих, служащих</t>
    </r>
    <r>
      <rPr>
        <sz val="12"/>
        <color theme="1"/>
        <rFont val="Times New Roman"/>
        <family val="1"/>
        <charset val="204"/>
      </rPr>
      <t xml:space="preserve"> (включая обособленные подразделения (в том числе филиалы)), работающих на условиях </t>
    </r>
    <r>
      <rPr>
        <b/>
        <sz val="12"/>
        <color theme="1"/>
        <rFont val="Times New Roman"/>
        <family val="1"/>
        <charset val="204"/>
      </rPr>
      <t>внешнего совместительства</t>
    </r>
    <r>
      <rPr>
        <sz val="12"/>
        <color theme="1"/>
        <rFont val="Times New Roman"/>
        <family val="1"/>
        <charset val="204"/>
      </rPr>
      <t xml:space="preserve"> </t>
    </r>
    <r>
      <rPr>
        <b/>
        <sz val="12"/>
        <color theme="4" tint="-0.249977111117893"/>
        <rFont val="Times New Roman"/>
        <family val="1"/>
        <charset val="204"/>
      </rPr>
      <t>в пересчете на полную занятость;</t>
    </r>
  </si>
  <si>
    <r>
      <t xml:space="preserve">численность </t>
    </r>
    <r>
      <rPr>
        <b/>
        <sz val="12"/>
        <color theme="1"/>
        <rFont val="Times New Roman"/>
        <family val="1"/>
        <charset val="204"/>
      </rPr>
      <t>преподавателей</t>
    </r>
    <r>
      <rPr>
        <sz val="12"/>
        <color theme="1"/>
        <rFont val="Times New Roman"/>
        <family val="1"/>
        <charset val="204"/>
      </rPr>
      <t xml:space="preserve"> (</t>
    </r>
    <r>
      <rPr>
        <b/>
        <sz val="12"/>
        <color theme="1"/>
        <rFont val="Times New Roman"/>
        <family val="1"/>
        <charset val="204"/>
      </rPr>
      <t>без внешних совместителей</t>
    </r>
    <r>
      <rPr>
        <sz val="12"/>
        <color theme="1"/>
        <rFont val="Times New Roman"/>
        <family val="1"/>
        <charset val="204"/>
      </rPr>
      <t xml:space="preserve"> и работающих по договорам гражданско-правового характера), реализующих образовательные программы </t>
    </r>
    <r>
      <rPr>
        <b/>
        <sz val="12"/>
        <color theme="1"/>
        <rFont val="Times New Roman"/>
        <family val="1"/>
        <charset val="204"/>
      </rPr>
      <t>подготовки специалистов среднего звена</t>
    </r>
    <r>
      <rPr>
        <sz val="12"/>
        <color theme="1"/>
        <rFont val="Times New Roman"/>
        <family val="1"/>
        <charset val="204"/>
      </rPr>
      <t xml:space="preserve">, организаций,  осуществляющих образовательную деятельность по реализации образовательных программ среднего профессионального образования (включая обособленные подразделения (в том числе филиалы)), </t>
    </r>
    <r>
      <rPr>
        <b/>
        <sz val="12"/>
        <color theme="1"/>
        <rFont val="Times New Roman"/>
        <family val="1"/>
        <charset val="204"/>
      </rPr>
      <t>в пересчете на полную занятость</t>
    </r>
  </si>
  <si>
    <r>
      <t xml:space="preserve">численность </t>
    </r>
    <r>
      <rPr>
        <b/>
        <sz val="12"/>
        <color theme="1"/>
        <rFont val="Times New Roman"/>
        <family val="1"/>
        <charset val="204"/>
      </rPr>
      <t>мастеров производственного обучения</t>
    </r>
    <r>
      <rPr>
        <sz val="12"/>
        <color theme="1"/>
        <rFont val="Times New Roman"/>
        <family val="1"/>
        <charset val="204"/>
      </rPr>
      <t xml:space="preserve"> (</t>
    </r>
    <r>
      <rPr>
        <b/>
        <sz val="12"/>
        <color theme="1"/>
        <rFont val="Times New Roman"/>
        <family val="1"/>
        <charset val="204"/>
      </rPr>
      <t>без внешних совместителей</t>
    </r>
    <r>
      <rPr>
        <sz val="12"/>
        <color theme="1"/>
        <rFont val="Times New Roman"/>
        <family val="1"/>
        <charset val="204"/>
      </rPr>
      <t xml:space="preserve"> и работающих по договорам гражданско-правового характера), реализующих образовательные программы </t>
    </r>
    <r>
      <rPr>
        <b/>
        <sz val="12"/>
        <color theme="1"/>
        <rFont val="Times New Roman"/>
        <family val="1"/>
        <charset val="204"/>
      </rPr>
      <t>подготовки специалистов среднего звена</t>
    </r>
    <r>
      <rPr>
        <sz val="12"/>
        <color theme="1"/>
        <rFont val="Times New Roman"/>
        <family val="1"/>
        <charset val="204"/>
      </rPr>
      <t xml:space="preserve">, организаций, осуществляющих образовательную деятельность по реализации образовательных программ среднего профессионального образования (включая обособленные подразделения (в том числе филиалы)), </t>
    </r>
    <r>
      <rPr>
        <b/>
        <sz val="12"/>
        <color theme="1"/>
        <rFont val="Times New Roman"/>
        <family val="1"/>
        <charset val="204"/>
      </rPr>
      <t>в пересчете на полную занятость</t>
    </r>
  </si>
  <si>
    <r>
      <t xml:space="preserve">численность педагогических работников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освоивших дополнительные профессиональные программы </t>
    </r>
    <r>
      <rPr>
        <b/>
        <sz val="12"/>
        <color theme="1"/>
        <rFont val="Times New Roman"/>
        <family val="1"/>
        <charset val="204"/>
      </rPr>
      <t>в форме стажировки в организациях (предприятиях) реального сектора экономики</t>
    </r>
    <r>
      <rPr>
        <sz val="12"/>
        <color theme="1"/>
        <rFont val="Times New Roman"/>
        <family val="1"/>
        <charset val="204"/>
      </rPr>
      <t xml:space="preserve"> </t>
    </r>
    <r>
      <rPr>
        <b/>
        <sz val="12"/>
        <color theme="4" tint="-0.249977111117893"/>
        <rFont val="Times New Roman"/>
        <family val="1"/>
        <charset val="204"/>
      </rPr>
      <t>в течение последних 3-х лет</t>
    </r>
  </si>
  <si>
    <r>
      <t xml:space="preserve">численность </t>
    </r>
    <r>
      <rPr>
        <b/>
        <sz val="12"/>
        <color theme="1"/>
        <rFont val="Times New Roman"/>
        <family val="1"/>
        <charset val="204"/>
      </rPr>
      <t xml:space="preserve">преподавателей из числа работников предприятий и организаций реального сектора экономики </t>
    </r>
    <r>
      <rPr>
        <sz val="12"/>
        <color theme="1"/>
        <rFont val="Times New Roman"/>
        <family val="1"/>
        <charset val="204"/>
      </rPr>
      <t xml:space="preserve">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работающих </t>
    </r>
    <r>
      <rPr>
        <b/>
        <sz val="12"/>
        <color theme="1"/>
        <rFont val="Times New Roman"/>
        <family val="1"/>
        <charset val="204"/>
      </rPr>
      <t>на условиях внешнего совместительства</t>
    </r>
    <r>
      <rPr>
        <sz val="12"/>
        <color theme="1"/>
        <rFont val="Times New Roman"/>
        <family val="1"/>
        <charset val="204"/>
      </rPr>
      <t>;</t>
    </r>
  </si>
  <si>
    <r>
      <t xml:space="preserve">численность мастеров производственного обучения из числа работников предприятий и организаций реального сектора экономики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работающих на условиях </t>
    </r>
    <r>
      <rPr>
        <b/>
        <sz val="12"/>
        <color theme="1"/>
        <rFont val="Times New Roman"/>
        <family val="1"/>
        <charset val="204"/>
      </rPr>
      <t>внешнего совместительства</t>
    </r>
    <r>
      <rPr>
        <sz val="12"/>
        <color theme="1"/>
        <rFont val="Times New Roman"/>
        <family val="1"/>
        <charset val="204"/>
      </rPr>
      <t>;</t>
    </r>
  </si>
  <si>
    <r>
      <t xml:space="preserve">численность преподавателей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работающих на условиях </t>
    </r>
    <r>
      <rPr>
        <b/>
        <sz val="12"/>
        <color theme="1"/>
        <rFont val="Times New Roman"/>
        <family val="1"/>
        <charset val="204"/>
      </rPr>
      <t>внешнего совместительства</t>
    </r>
    <r>
      <rPr>
        <sz val="12"/>
        <color theme="1"/>
        <rFont val="Times New Roman"/>
        <family val="1"/>
        <charset val="204"/>
      </rPr>
      <t>;</t>
    </r>
  </si>
  <si>
    <r>
      <t xml:space="preserve">численность мастеров производственного обучения образовательных организаций, осуществляющих образовательную деятельность по образовательным программам среднего профессионального образования (включая обособленные подразделения (в том числе филиалы)), работающих на условиях </t>
    </r>
    <r>
      <rPr>
        <b/>
        <sz val="12"/>
        <color theme="1"/>
        <rFont val="Times New Roman"/>
        <family val="1"/>
        <charset val="204"/>
      </rPr>
      <t>внешнего совместительства</t>
    </r>
  </si>
  <si>
    <r>
      <t xml:space="preserve">численность студентов, обучающихся по образовательным  программам подготовки </t>
    </r>
    <r>
      <rPr>
        <b/>
        <sz val="12"/>
        <color theme="1"/>
        <rFont val="Times New Roman"/>
        <family val="1"/>
        <charset val="204"/>
      </rPr>
      <t>квалифицированных рабочих, служащих</t>
    </r>
    <r>
      <rPr>
        <sz val="12"/>
        <color theme="1"/>
        <rFont val="Times New Roman"/>
        <family val="1"/>
        <charset val="204"/>
      </rPr>
      <t xml:space="preserve"> в  профессиональных образовательных организациях (включая обособленные  подразделения (в том числе филиалы)), проживающих в общежитиях</t>
    </r>
  </si>
  <si>
    <r>
      <t xml:space="preserve">число профессиональных образовательных организаций </t>
    </r>
    <r>
      <rPr>
        <b/>
        <sz val="12"/>
        <color theme="1"/>
        <rFont val="Times New Roman"/>
        <family val="1"/>
        <charset val="204"/>
      </rPr>
      <t>(включая филиалы)</t>
    </r>
    <r>
      <rPr>
        <sz val="12"/>
        <color theme="1"/>
        <rFont val="Times New Roman"/>
        <family val="1"/>
        <charset val="204"/>
      </rPr>
      <t xml:space="preserve"> и </t>
    </r>
    <r>
      <rPr>
        <b/>
        <sz val="12"/>
        <color theme="1"/>
        <rFont val="Times New Roman"/>
        <family val="1"/>
        <charset val="204"/>
      </rPr>
      <t>филиалов образовательных организаций высшего образования</t>
    </r>
    <r>
      <rPr>
        <sz val="12"/>
        <color theme="1"/>
        <rFont val="Times New Roman"/>
        <family val="1"/>
        <charset val="204"/>
      </rPr>
      <t>, реализующих образовательные программы среднего профессионального образования - программы подготовки специалистов среднего звена, подключенных к Интернету со скоростью передачи данных 2 Мбит/сек и выше</t>
    </r>
  </si>
  <si>
    <r>
      <t xml:space="preserve">численность студентов, получающих </t>
    </r>
    <r>
      <rPr>
        <b/>
        <sz val="12"/>
        <color theme="1"/>
        <rFont val="Times New Roman"/>
        <family val="1"/>
        <charset val="204"/>
      </rPr>
      <t>государственные академические стипендии</t>
    </r>
    <r>
      <rPr>
        <sz val="12"/>
        <color theme="1"/>
        <rFont val="Times New Roman"/>
        <family val="1"/>
        <charset val="204"/>
      </rPr>
      <t xml:space="preserve"> и обучающихся по </t>
    </r>
    <r>
      <rPr>
        <b/>
        <sz val="12"/>
        <color theme="1"/>
        <rFont val="Times New Roman"/>
        <family val="1"/>
        <charset val="204"/>
      </rPr>
      <t>очной</t>
    </r>
    <r>
      <rPr>
        <sz val="12"/>
        <color theme="1"/>
        <rFont val="Times New Roman"/>
        <family val="1"/>
        <charset val="204"/>
      </rPr>
      <t xml:space="preserve"> форме обучения по образовательным программам среднего профессионального образования:</t>
    </r>
  </si>
  <si>
    <r>
      <t xml:space="preserve">численность студентов, обучающихся </t>
    </r>
    <r>
      <rPr>
        <b/>
        <sz val="12"/>
        <color theme="1"/>
        <rFont val="Times New Roman"/>
        <family val="1"/>
        <charset val="204"/>
      </rPr>
      <t>за счет бюджетных ассигнований</t>
    </r>
    <r>
      <rPr>
        <sz val="12"/>
        <color theme="1"/>
        <rFont val="Times New Roman"/>
        <family val="1"/>
        <charset val="204"/>
      </rPr>
      <t xml:space="preserve"> по </t>
    </r>
    <r>
      <rPr>
        <b/>
        <sz val="12"/>
        <color theme="1"/>
        <rFont val="Times New Roman"/>
        <family val="1"/>
        <charset val="204"/>
      </rPr>
      <t>очной</t>
    </r>
    <r>
      <rPr>
        <sz val="12"/>
        <color theme="1"/>
        <rFont val="Times New Roman"/>
        <family val="1"/>
        <charset val="204"/>
      </rPr>
      <t xml:space="preserve"> форме обучения по образовательным программам среднего профессионального образования:</t>
    </r>
  </si>
  <si>
    <t>3.8.2.</t>
  </si>
  <si>
    <r>
      <t xml:space="preserve">число профессиональных образовательных организаций (юридических лиц), реализующих образовательные программы среднего профессионального образования - </t>
    </r>
    <r>
      <rPr>
        <b/>
        <sz val="12"/>
        <color theme="1"/>
        <rFont val="Times New Roman"/>
        <family val="1"/>
        <charset val="204"/>
      </rPr>
      <t>программы подготовки специалистов среднего звена</t>
    </r>
    <r>
      <rPr>
        <sz val="12"/>
        <color theme="1"/>
        <rFont val="Times New Roman"/>
        <family val="1"/>
        <charset val="204"/>
      </rPr>
      <t>, имеющие филиалы, реализующие эти программы</t>
    </r>
  </si>
  <si>
    <t>1.4.4.</t>
  </si>
  <si>
    <t xml:space="preserve">2.2.5. </t>
  </si>
  <si>
    <t>численность обучающихся по образовательным программам начального общего образования, основного общего образования и среднего общего образования.</t>
  </si>
  <si>
    <t>&lt;****&gt; Сбор данных начинается с 2018 года.</t>
  </si>
  <si>
    <t xml:space="preserve">3.2.8. </t>
  </si>
  <si>
    <t>численность обучающихся по образовательным программам начального общего образования, основного общего образования и среднего общего образования, состоящих на различных видах учета</t>
  </si>
  <si>
    <t>Численность несовершеннолетних обучающихся по образовательным программам среднего профессионального образования,  состоящих на различных видах учета.</t>
  </si>
  <si>
    <t>Численность несовершеннолетних обучающихся по образовательным программам среднего профессионального образования.</t>
  </si>
  <si>
    <r>
      <t xml:space="preserve">Доля несовершеннолетних, состоящих на различных видах учета, обучающихся по образовательным программам среднего профессионального образования. </t>
    </r>
    <r>
      <rPr>
        <sz val="12"/>
        <color rgb="FF0070C0"/>
        <rFont val="Times New Roman"/>
        <family val="1"/>
        <charset val="204"/>
      </rPr>
      <t>&lt;****&gt;</t>
    </r>
  </si>
  <si>
    <r>
      <t xml:space="preserve">Доля несовершеннолетних, состоящих на различных видах учета, обучающихся по образовательным программам начального общего образования, основного общего образования и среднего общего образования. </t>
    </r>
    <r>
      <rPr>
        <sz val="12"/>
        <color rgb="FF0070C0"/>
        <rFont val="Times New Roman"/>
        <family val="1"/>
        <charset val="204"/>
      </rPr>
      <t>&lt;****&gt;</t>
    </r>
  </si>
  <si>
    <t xml:space="preserve">численность студентов очной формы обучения </t>
  </si>
  <si>
    <t>Обеспеченность студентов, обучающихся по образовательным программам среднего профессионального образования, сетью общественного питания.</t>
  </si>
  <si>
    <t>Удельный вес финансовых средств от приносящей доход деятельности в общем объеме финансовых средств, полученных организациями, реализующими образовательные программы среднего профессионального образования, от реализации образовательных программ среднего профессионального образования.</t>
  </si>
  <si>
    <t>Объем финансовых средств, поступивших в образовательные организации, реализующие образовательные программы среднего профессионального образования, от реализации программ среднего профессионального образования в расчете на 1 студента, обучающегося по образовательным программам среднего профессионального образования</t>
  </si>
  <si>
    <t xml:space="preserve">3.9.2. </t>
  </si>
  <si>
    <r>
      <t xml:space="preserve">Удельный вес числа образовательных организаций, создавших кафедры и иные структурные подразделения, обеспечивающие практическую подготовку студентов, обучающихся по образовательным программам среднего профессионального образования, на базе организаций реального сектора экономики, осуществляющих деятельность по профилю соответствующей образовательной программы, в общем числе организаций, реализующих образовательные программы среднего профессионального образования. </t>
    </r>
    <r>
      <rPr>
        <sz val="12"/>
        <color rgb="FF0070C0"/>
        <rFont val="Times New Roman"/>
        <family val="1"/>
        <charset val="204"/>
      </rPr>
      <t>&lt;**&gt;</t>
    </r>
  </si>
  <si>
    <t>Число образовательных организаций, создавших кафедры и иные структурные подразделения, обеспечивающие практическую подготовку студентов, обучающихся по образовательным программам среднего профессионального образования, на базе организаций реального сектора экономики, осуществляющих деятельность по профилю соответствующей образовательной программы</t>
  </si>
  <si>
    <t>Число организаций, реализующих образовательные программы среднего профессионального образования</t>
  </si>
  <si>
    <t>3.10.2.</t>
  </si>
  <si>
    <t>3.10.3.</t>
  </si>
  <si>
    <t>учебно-лабораторные здания (корпуса);</t>
  </si>
  <si>
    <t>здания общежитий.</t>
  </si>
  <si>
    <r>
      <t xml:space="preserve">Удельный вес площади зданий, </t>
    </r>
    <r>
      <rPr>
        <b/>
        <sz val="12"/>
        <color theme="1"/>
        <rFont val="Times New Roman"/>
        <family val="1"/>
        <charset val="204"/>
      </rPr>
      <t>находящейся в аварийном состоянии</t>
    </r>
    <r>
      <rPr>
        <sz val="12"/>
        <color theme="1"/>
        <rFont val="Times New Roman"/>
        <family val="1"/>
        <charset val="204"/>
      </rPr>
      <t>, в общей площади зданий организаций, осуществляющих образовательную деятельность по образовательным программам среднего профессионального образования:</t>
    </r>
  </si>
  <si>
    <r>
      <t xml:space="preserve">площадь учебно-лабораторных зданий организаций, осуществляющих образовательную деятельность по образовательным программам среднего профессионального образования, </t>
    </r>
    <r>
      <rPr>
        <b/>
        <sz val="12"/>
        <color theme="1"/>
        <rFont val="Times New Roman"/>
        <family val="1"/>
        <charset val="204"/>
      </rPr>
      <t>оборудованная охранно-пожарной сигнализацией</t>
    </r>
  </si>
  <si>
    <t>площадь учебно-лабораторных зданий организаций, осуществляющих образовательную деятельность по образовательным программам среднего профессионального образования</t>
  </si>
  <si>
    <t>площадь общежитий организаций, осуществляющих образовательную деятельность по образовательным программам среднего профессионального образования</t>
  </si>
  <si>
    <r>
      <t xml:space="preserve">площадь общежитий  организаций, осуществляющих образовательную деятельность по образовательным программам среднего профессионального образования, </t>
    </r>
    <r>
      <rPr>
        <b/>
        <sz val="12"/>
        <color theme="1"/>
        <rFont val="Times New Roman"/>
        <family val="1"/>
        <charset val="204"/>
      </rPr>
      <t>требующей капитального ремонта</t>
    </r>
  </si>
  <si>
    <r>
      <t xml:space="preserve">площадь учебно-лабораторных зданий организаций, осуществляющих образовательную деятельность по образовательным программам среднего профессионального образования, </t>
    </r>
    <r>
      <rPr>
        <b/>
        <sz val="12"/>
        <color theme="1"/>
        <rFont val="Times New Roman"/>
        <family val="1"/>
        <charset val="204"/>
      </rPr>
      <t>требующей капитального ремонта</t>
    </r>
  </si>
  <si>
    <r>
      <t xml:space="preserve">площадь общежитий  организаций, осуществляющих образовательную деятельность по образовательным программам среднего профессионального образования, </t>
    </r>
    <r>
      <rPr>
        <b/>
        <sz val="12"/>
        <color theme="1"/>
        <rFont val="Times New Roman"/>
        <family val="1"/>
        <charset val="204"/>
      </rPr>
      <t>находящейся в аварийном состоянии</t>
    </r>
  </si>
  <si>
    <t>Удельный вес площади зданий, требующей капитального ремонта, в общей площади зданий организаций, осуществляющих образовательную деятельность по образовательным программам среднего профессионального образования:</t>
  </si>
  <si>
    <r>
      <t xml:space="preserve">Удельный вес площади зданий, </t>
    </r>
    <r>
      <rPr>
        <b/>
        <sz val="12"/>
        <color theme="1"/>
        <rFont val="Times New Roman"/>
        <family val="1"/>
        <charset val="204"/>
      </rPr>
      <t>оборудованной охранно-пожарной сигнализацией</t>
    </r>
    <r>
      <rPr>
        <sz val="12"/>
        <color theme="1"/>
        <rFont val="Times New Roman"/>
        <family val="1"/>
        <charset val="204"/>
      </rPr>
      <t>, в общей площади зданий организаций, осуществляющих образовательную деятельность по образовательным программам среднего профессионального образования:</t>
    </r>
  </si>
  <si>
    <r>
      <t xml:space="preserve">площадь общежитий  организаций, осуществляющих образовательную деятельность по образовательным программам среднего профессионального образования, </t>
    </r>
    <r>
      <rPr>
        <b/>
        <sz val="12"/>
        <color theme="1"/>
        <rFont val="Times New Roman"/>
        <family val="1"/>
        <charset val="204"/>
      </rPr>
      <t>оборудованная охранно-пожарной сигнализацией</t>
    </r>
  </si>
  <si>
    <t>Численность обучающихся по дополнительным общеобразовательным программам</t>
  </si>
  <si>
    <t>Численности детей в возрасте от 5 до 18 лет</t>
  </si>
  <si>
    <t>Удельный вес численности обучающихся (занимающихся) с использованием сетевых форм реализации дополнительных общеобразовательных программ в общей численности обучающихся по дополнительным общеобразовательным программам или занимающихся по программам спортивной подготовки в физкультурно-спортивных организациях.</t>
  </si>
  <si>
    <t>Численности обучающихся (занимающихся) с использованием сетевых форм реализации дополнительных общеобразовательных программ</t>
  </si>
  <si>
    <t>Удельный вес численности обучающихся (занимающихся) с использованием дистанционных образовательных технологий, электронного обучения в общей численности обучающихся по дополнительным общеобразовательным программам или занимающихся по программам спортивной подготовки в физкультурно-спортивных организациях.</t>
  </si>
  <si>
    <t>5.1.4.</t>
  </si>
  <si>
    <t>Численность обучающихся по дополнительным общеобразовательным программам или занимающихся по программам спортивной подготовки в физкультурно-спортивных организациях.</t>
  </si>
  <si>
    <t>Численности обучающихся (занимающихся) с использованием дистанционных образовательных технологий, электронного обучения</t>
  </si>
  <si>
    <t>5.1.5.</t>
  </si>
  <si>
    <t>Отношение численности детей, обучающихся по дополнительным общеобразовательным программам по договорам об оказании платных образовательных услуг, услуг по спортивной подготовке, к численности детей, обучающихся за счет бюджетных ассигнований, в том числе за счет средств федерального бюджета, бюджета субъекта Российской Федерации и местного бюджета.</t>
  </si>
  <si>
    <t>Численности детей, обучающихся по дополнительным общеобразовательным программам по договорам об оказании платных образовательных услуг, услуг по спортивной подготовке,</t>
  </si>
  <si>
    <t>Численности детей, обучающихся за счет бюджетных ассигнований, в том числе за счет средств федерального бюджета, бюджета субъекта Российской Федерации и местного бюджета.</t>
  </si>
  <si>
    <t>Содержание образовательной деятельности и организация образовательного процесса по дополнительным общеобразовательным программам</t>
  </si>
  <si>
    <t>5.6.3.</t>
  </si>
  <si>
    <t>Удельный вес источников финансирования (средства федерального бюджета, бюджета субъекта Российской Федерации и местного бюджета, по договорам об оказании платных образовательных услуг, услуг по спортивной подготовке) в общем объеме финансирования дополнительных общеобразовательных программ.</t>
  </si>
  <si>
    <t>средства федерального бюджета</t>
  </si>
  <si>
    <t>бюджет субъекта Российской Федерации и местного бюджета</t>
  </si>
  <si>
    <t>по договорам об оказании платных образовательных услуг, услуг по спортивной подготовке</t>
  </si>
  <si>
    <t xml:space="preserve">Охват занятого населения в возрасте 25 - 64 лет дополнительными профессиональными программами (удельный вес численности занятого населения в возрасте 25 - 64 лет, прошедшего обучение по программам повышения квалификации и (или) по программам профессиональной переподготовки, в общей численности занятого в экономике населения данной возрастной группы). </t>
  </si>
  <si>
    <t>Численность занятого населения в возрасте 25 - 64 лет, прошедшего обучение по программам повышения квалификации и (или) по программам профессиональной переподготовки</t>
  </si>
  <si>
    <t>Численности занятого в экономике населения данной возрастной группы</t>
  </si>
  <si>
    <t>Удельный вес численности лиц с инвалидностью в общей численности слушателей, завершивших обучение по дополнительным профессиональным программам.</t>
  </si>
  <si>
    <t>численности лиц с инвалидностью, завершивших обучение по дополнительным профессиональным программам.</t>
  </si>
  <si>
    <t xml:space="preserve">7.9. </t>
  </si>
  <si>
    <t>Сведения о представителях работодателей, участвующих в учебном процессе</t>
  </si>
  <si>
    <t>9.2.</t>
  </si>
  <si>
    <t>Удельный вес численности иностранных студентов в общей численности студентов, обучающихся по образовательным программам высшего образования - программам бакалавриата, программам специалитета, программам магистратуры:</t>
  </si>
  <si>
    <t>численность студентов, обучающихся по образовательным программам высшего образования - программам бакалавриата, программам специалитета, программам магистратуры:</t>
  </si>
  <si>
    <t>2.1.3.</t>
  </si>
  <si>
    <t>Удельный вес численности обучающихся, продолживших обучение по образовательным программам среднего общего образования, в общей численности обучающихся, получивших аттестат об основном общем образовании по итогам учебного года, предшествующего отчетному.</t>
  </si>
  <si>
    <t>Численность обучающихся, получивших аттестат об основном общем образовании по итогам учебного года, предшествующего отчетному.</t>
  </si>
  <si>
    <t>Численность обучающихся, продолживших обучение по образовательным программам среднего общего образования, получивших аттестат об основном общем образовании по итогам учебного года, предшествующего отчетному.</t>
  </si>
  <si>
    <t>Общий объем финансовых средств, поступивших в организации, осуществляющие образовательную деятельность по образовательным программам начального общего, основного общего, среднего общего образования, в расчете на 1 обучающегося.</t>
  </si>
  <si>
    <t>Удельный вес числа зданий организаций, реализующих образовательные программы начального общего, основного общего, среднего общего образования, имеющих охрану, в общем числе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</si>
  <si>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Удельный вес числа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 находящихся в аварийном состоянии, в общем числе зданий организаций, осуществляющих образовательную деятельность по образовательным программам начального общего, основного общего, среднего общего образования.</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</si>
  <si>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имеющих охрану.</t>
  </si>
  <si>
    <t>число вечерних (сменных) общеобразовательных организаций (включая филиалы), имеющих охрану.</t>
  </si>
  <si>
    <t>число общеобразовательных организаций (включая филиалы; без учета находящихся на капитальном ремонте; без вечерних (сменных) общеобразовательных организаций), находящихся в аварийном состоянии</t>
  </si>
  <si>
    <t>число вечерних (сменных) общеобразовательных организаций (включая филиалы), находящихся в аварийном состоянии</t>
  </si>
  <si>
    <t>Быкова</t>
  </si>
  <si>
    <t>Люлько</t>
  </si>
  <si>
    <t>Горшков</t>
  </si>
  <si>
    <t>без всош2</t>
  </si>
  <si>
    <t>с всош2 с овз</t>
  </si>
  <si>
    <t>всош2-внешний совм</t>
  </si>
  <si>
    <t>с всош2 с классами овз</t>
  </si>
  <si>
    <t>без всош2, без овз</t>
  </si>
  <si>
    <t>1-3классы+инкл1-3кл</t>
  </si>
  <si>
    <t>436+29+1</t>
  </si>
  <si>
    <t>172+11+1</t>
  </si>
  <si>
    <t>1-8 классы по формуле</t>
  </si>
  <si>
    <t>По факту перешли 1-9 классы: село 265 человек, город 4031 человек, итого 4296</t>
  </si>
  <si>
    <t>по разделу 2.6. ФСН ОО№1</t>
  </si>
  <si>
    <t>4754+141овз</t>
  </si>
  <si>
    <t>всош2</t>
  </si>
  <si>
    <t>с овз</t>
  </si>
  <si>
    <t>все учреждения</t>
  </si>
  <si>
    <t xml:space="preserve"> </t>
  </si>
  <si>
    <t xml:space="preserve"> Люлько</t>
  </si>
  <si>
    <t>В графе "Муниципальное образование" общие цифры по городу, полученные путем сложения графы "Культура" и МБУ ДО "ПОЛЯРИС", подведомственное системе образования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</si>
</sst>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0" x14ac:knownFonts="1">
    <font>
      <sz val="11"/>
      <color theme="1"/>
      <name val="Calibri"/>
      <family val="2"/>
      <charset val="204"/>
      <scheme val="minor"/>
    </font>
    <font>
      <sz val="12"/>
      <color theme="1"/>
      <name val="Times New Roman"/>
      <family val="1"/>
      <charset val="204"/>
    </font>
    <font>
      <b/>
      <sz val="12"/>
      <color theme="1"/>
      <name val="Times New Roman"/>
      <family val="1"/>
      <charset val="204"/>
    </font>
    <font>
      <sz val="12"/>
      <color rgb="FFFF0000"/>
      <name val="Times New Roman"/>
      <family val="1"/>
      <charset val="204"/>
    </font>
    <font>
      <sz val="12"/>
      <name val="Times New Roman"/>
      <family val="1"/>
      <charset val="204"/>
    </font>
    <font>
      <b/>
      <sz val="12"/>
      <name val="Times New Roman"/>
      <family val="1"/>
      <charset val="204"/>
    </font>
    <font>
      <b/>
      <sz val="12"/>
      <color theme="4" tint="-0.249977111117893"/>
      <name val="Times New Roman"/>
      <family val="1"/>
      <charset val="204"/>
    </font>
    <font>
      <sz val="12"/>
      <color rgb="FF0070C0"/>
      <name val="Times New Roman"/>
      <family val="1"/>
      <charset val="204"/>
    </font>
    <font>
      <sz val="11"/>
      <name val="Calibri"/>
      <family val="2"/>
      <charset val="204"/>
      <scheme val="minor"/>
    </font>
    <font>
      <sz val="11"/>
      <color theme="1"/>
      <name val="Times New Roman"/>
      <family val="1"/>
      <charset val="204"/>
    </font>
  </fonts>
  <fills count="1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rgb="FF66FF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rgb="FF9999FF"/>
        <bgColor indexed="64"/>
      </patternFill>
    </fill>
    <fill>
      <patternFill patternType="solid">
        <fgColor rgb="FFB7FFCF"/>
        <bgColor indexed="64"/>
      </patternFill>
    </fill>
    <fill>
      <patternFill patternType="solid">
        <fgColor rgb="FF00B050"/>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11">
    <xf numFmtId="0" fontId="0" fillId="0" borderId="0" xfId="0"/>
    <xf numFmtId="0" fontId="1" fillId="0" borderId="0" xfId="0" applyFont="1"/>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1" fillId="0" borderId="0" xfId="0" applyFont="1" applyFill="1" applyBorder="1" applyAlignment="1">
      <alignment vertical="center"/>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1" fillId="5" borderId="1" xfId="0" applyNumberFormat="1"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0" xfId="0" applyFont="1"/>
    <xf numFmtId="0" fontId="1" fillId="6" borderId="2" xfId="0" applyFont="1" applyFill="1" applyBorder="1" applyAlignment="1">
      <alignment vertical="center" wrapText="1"/>
    </xf>
    <xf numFmtId="0" fontId="1" fillId="3" borderId="2" xfId="0" applyFont="1" applyFill="1" applyBorder="1" applyAlignment="1">
      <alignment vertical="center" wrapText="1"/>
    </xf>
    <xf numFmtId="0" fontId="1" fillId="3" borderId="2" xfId="0" applyFont="1" applyFill="1" applyBorder="1" applyAlignment="1">
      <alignment vertical="center"/>
    </xf>
    <xf numFmtId="0" fontId="1" fillId="0" borderId="2" xfId="0" applyFont="1" applyFill="1" applyBorder="1" applyAlignment="1">
      <alignment vertical="center" wrapText="1"/>
    </xf>
    <xf numFmtId="0" fontId="1" fillId="3" borderId="1" xfId="0" applyFont="1" applyFill="1" applyBorder="1" applyAlignment="1">
      <alignment vertical="center"/>
    </xf>
    <xf numFmtId="0" fontId="1" fillId="6" borderId="1" xfId="0" applyFont="1" applyFill="1" applyBorder="1" applyAlignment="1">
      <alignment vertical="center" wrapText="1"/>
    </xf>
    <xf numFmtId="49" fontId="1" fillId="6"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vertical="center" wrapText="1"/>
    </xf>
    <xf numFmtId="0" fontId="4" fillId="3"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2" xfId="0" applyFont="1" applyFill="1" applyBorder="1" applyAlignment="1">
      <alignment vertical="center" wrapText="1"/>
    </xf>
    <xf numFmtId="0" fontId="4" fillId="6"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2" fontId="4" fillId="4" borderId="1" xfId="0" applyNumberFormat="1" applyFont="1" applyFill="1" applyBorder="1" applyAlignment="1">
      <alignment horizontal="center" vertical="center" wrapText="1"/>
    </xf>
    <xf numFmtId="0" fontId="4" fillId="5" borderId="1" xfId="0"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wrapText="1"/>
    </xf>
    <xf numFmtId="0" fontId="4" fillId="0" borderId="1" xfId="0" applyFont="1" applyFill="1" applyBorder="1" applyAlignment="1">
      <alignment vertical="center"/>
    </xf>
    <xf numFmtId="0" fontId="4" fillId="0" borderId="2" xfId="0" applyFont="1" applyFill="1" applyBorder="1" applyAlignment="1">
      <alignment vertical="center" wrapText="1"/>
    </xf>
    <xf numFmtId="0" fontId="4" fillId="3" borderId="1" xfId="0" applyFont="1" applyFill="1" applyBorder="1" applyAlignment="1">
      <alignment vertical="center"/>
    </xf>
    <xf numFmtId="0" fontId="4" fillId="6" borderId="1" xfId="0" applyFont="1" applyFill="1" applyBorder="1" applyAlignment="1">
      <alignment vertical="center" wrapText="1"/>
    </xf>
    <xf numFmtId="14" fontId="4" fillId="0" borderId="1" xfId="0" applyNumberFormat="1"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14" fontId="1" fillId="0" borderId="1" xfId="0" applyNumberFormat="1" applyFont="1" applyFill="1" applyBorder="1" applyAlignment="1">
      <alignment horizontal="center" vertical="center"/>
    </xf>
    <xf numFmtId="16" fontId="1" fillId="6" borderId="1" xfId="0" applyNumberFormat="1" applyFont="1" applyFill="1" applyBorder="1" applyAlignment="1">
      <alignment horizontal="center" vertical="center"/>
    </xf>
    <xf numFmtId="0" fontId="0" fillId="0" borderId="0" xfId="0" applyAlignment="1">
      <alignment wrapText="1"/>
    </xf>
    <xf numFmtId="0" fontId="4" fillId="7" borderId="1" xfId="0" applyFont="1" applyFill="1" applyBorder="1" applyAlignment="1">
      <alignment horizontal="center" vertical="center"/>
    </xf>
    <xf numFmtId="0" fontId="4" fillId="7" borderId="2" xfId="0" applyFont="1" applyFill="1" applyBorder="1" applyAlignment="1">
      <alignment vertical="center" wrapText="1"/>
    </xf>
    <xf numFmtId="164" fontId="4" fillId="5" borderId="1" xfId="0" applyNumberFormat="1" applyFont="1" applyFill="1" applyBorder="1" applyAlignment="1" applyProtection="1">
      <alignment horizontal="center" vertical="center" wrapText="1"/>
      <protection locked="0"/>
    </xf>
    <xf numFmtId="0" fontId="1" fillId="0" borderId="0" xfId="0" applyFont="1" applyFill="1"/>
    <xf numFmtId="2" fontId="4" fillId="5" borderId="1" xfId="0" applyNumberFormat="1" applyFont="1" applyFill="1" applyBorder="1" applyAlignment="1" applyProtection="1">
      <alignment horizontal="center" vertical="center" wrapText="1"/>
      <protection locked="0"/>
    </xf>
    <xf numFmtId="165" fontId="4" fillId="4" borderId="1" xfId="0" applyNumberFormat="1" applyFont="1" applyFill="1" applyBorder="1" applyAlignment="1">
      <alignment horizontal="center" vertical="center" wrapText="1"/>
    </xf>
    <xf numFmtId="3" fontId="5" fillId="5" borderId="1" xfId="0" applyNumberFormat="1" applyFont="1" applyFill="1" applyBorder="1" applyAlignment="1" applyProtection="1">
      <alignment horizontal="center" vertical="center" wrapText="1"/>
      <protection locked="0"/>
    </xf>
    <xf numFmtId="3" fontId="5" fillId="4" borderId="1" xfId="0" applyNumberFormat="1" applyFont="1" applyFill="1" applyBorder="1" applyAlignment="1">
      <alignment horizontal="center" vertical="center" wrapText="1"/>
    </xf>
    <xf numFmtId="164" fontId="5" fillId="5" borderId="1" xfId="0" applyNumberFormat="1" applyFont="1" applyFill="1" applyBorder="1" applyAlignment="1" applyProtection="1">
      <alignment horizontal="center" vertical="center" wrapText="1"/>
      <protection locked="0"/>
    </xf>
    <xf numFmtId="0" fontId="4" fillId="0" borderId="0" xfId="0" applyFont="1" applyAlignment="1">
      <alignment horizontal="center" vertical="center" wrapText="1"/>
    </xf>
    <xf numFmtId="0" fontId="1" fillId="4" borderId="1" xfId="0" applyNumberFormat="1" applyFont="1" applyFill="1" applyBorder="1" applyAlignment="1">
      <alignment horizontal="center" vertical="center" wrapText="1"/>
    </xf>
    <xf numFmtId="0" fontId="4" fillId="5" borderId="1" xfId="0" applyNumberFormat="1" applyFont="1" applyFill="1" applyBorder="1" applyAlignment="1" applyProtection="1">
      <alignment horizontal="center" vertical="center" wrapText="1"/>
      <protection locked="0"/>
    </xf>
    <xf numFmtId="4" fontId="1" fillId="4"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9" borderId="0" xfId="0" applyFont="1" applyFill="1"/>
    <xf numFmtId="0" fontId="4" fillId="0" borderId="1" xfId="0" applyFont="1" applyFill="1" applyBorder="1" applyAlignment="1">
      <alignment horizontal="left" vertical="center" wrapText="1"/>
    </xf>
    <xf numFmtId="2" fontId="4" fillId="0" borderId="1" xfId="0" applyNumberFormat="1" applyFont="1" applyFill="1" applyBorder="1" applyAlignment="1">
      <alignment horizontal="center" vertical="center" wrapText="1"/>
    </xf>
    <xf numFmtId="0" fontId="3" fillId="9" borderId="0" xfId="0" applyFont="1" applyFill="1"/>
    <xf numFmtId="0" fontId="0" fillId="9" borderId="0" xfId="0" applyFill="1"/>
    <xf numFmtId="0" fontId="4" fillId="9" borderId="0" xfId="0" applyFont="1" applyFill="1"/>
    <xf numFmtId="3" fontId="5" fillId="0" borderId="1" xfId="0" applyNumberFormat="1" applyFont="1" applyFill="1" applyBorder="1" applyAlignment="1">
      <alignment horizontal="center" vertical="center" wrapText="1"/>
    </xf>
    <xf numFmtId="3" fontId="4" fillId="4"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1" fillId="0" borderId="0" xfId="0" applyFont="1" applyAlignment="1">
      <alignment wrapText="1"/>
    </xf>
    <xf numFmtId="3" fontId="5" fillId="5"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left" vertical="center"/>
    </xf>
    <xf numFmtId="14" fontId="4" fillId="7" borderId="1" xfId="0" applyNumberFormat="1"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left" vertical="center"/>
    </xf>
    <xf numFmtId="2"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0" xfId="0" applyFont="1" applyFill="1" applyAlignment="1">
      <alignment horizontal="center" vertical="center"/>
    </xf>
    <xf numFmtId="3" fontId="5" fillId="10" borderId="1" xfId="0" applyNumberFormat="1" applyFont="1" applyFill="1" applyBorder="1" applyAlignment="1" applyProtection="1">
      <alignment horizontal="center" vertical="center" wrapText="1"/>
      <protection locked="0"/>
    </xf>
    <xf numFmtId="0" fontId="1" fillId="0" borderId="0" xfId="0" applyFont="1" applyAlignment="1">
      <alignment vertical="center"/>
    </xf>
    <xf numFmtId="0" fontId="4" fillId="0" borderId="3" xfId="0" applyFont="1" applyFill="1" applyBorder="1" applyAlignment="1">
      <alignment horizontal="center" vertical="center" wrapText="1"/>
    </xf>
    <xf numFmtId="0" fontId="0" fillId="0" borderId="0" xfId="0" applyAlignment="1">
      <alignment horizontal="center" vertical="center"/>
    </xf>
    <xf numFmtId="0" fontId="5" fillId="10" borderId="1" xfId="0" applyFont="1" applyFill="1" applyBorder="1" applyAlignment="1" applyProtection="1">
      <alignment horizontal="center" vertical="center" wrapText="1"/>
      <protection locked="0"/>
    </xf>
    <xf numFmtId="3" fontId="4" fillId="10" borderId="1" xfId="0" applyNumberFormat="1" applyFont="1" applyFill="1" applyBorder="1" applyAlignment="1" applyProtection="1">
      <alignment horizontal="center" vertical="center" wrapText="1"/>
      <protection locked="0"/>
    </xf>
    <xf numFmtId="0" fontId="4" fillId="10" borderId="1" xfId="0" applyFont="1" applyFill="1" applyBorder="1" applyAlignment="1" applyProtection="1">
      <alignment horizontal="center" vertical="center" wrapText="1"/>
      <protection locked="0"/>
    </xf>
    <xf numFmtId="0" fontId="1" fillId="0" borderId="0" xfId="0" applyFont="1" applyFill="1" applyAlignment="1">
      <alignment horizontal="left"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0" fontId="4" fillId="10" borderId="1" xfId="0" applyFont="1" applyFill="1" applyBorder="1" applyAlignment="1">
      <alignment horizontal="center" vertical="center" wrapText="1"/>
    </xf>
    <xf numFmtId="1" fontId="4" fillId="10" borderId="1" xfId="0" applyNumberFormat="1" applyFont="1" applyFill="1" applyBorder="1" applyAlignment="1">
      <alignment horizontal="center" vertical="center" wrapText="1"/>
    </xf>
    <xf numFmtId="0" fontId="3" fillId="0" borderId="0" xfId="0" applyFont="1" applyFill="1" applyAlignment="1">
      <alignment horizontal="center" vertical="center"/>
    </xf>
    <xf numFmtId="1" fontId="4" fillId="4" borderId="1" xfId="0" applyNumberFormat="1" applyFont="1" applyFill="1" applyBorder="1" applyAlignment="1">
      <alignment horizontal="center" vertical="center" wrapText="1"/>
    </xf>
    <xf numFmtId="0" fontId="1" fillId="0" borderId="0" xfId="0" applyFont="1" applyFill="1" applyAlignment="1">
      <alignment vertical="center"/>
    </xf>
    <xf numFmtId="0" fontId="1" fillId="11" borderId="1"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13"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10" fontId="4" fillId="4" borderId="1" xfId="0" applyNumberFormat="1" applyFont="1" applyFill="1" applyBorder="1" applyAlignment="1">
      <alignment horizontal="center" vertical="center" wrapText="1"/>
    </xf>
    <xf numFmtId="0" fontId="0" fillId="0" borderId="1" xfId="0" applyBorder="1"/>
    <xf numFmtId="2" fontId="1" fillId="5" borderId="1" xfId="0" applyNumberFormat="1" applyFont="1" applyFill="1" applyBorder="1" applyAlignment="1">
      <alignment horizontal="center" vertical="center" wrapText="1"/>
    </xf>
    <xf numFmtId="0" fontId="1" fillId="0" borderId="0" xfId="0" applyFont="1" applyAlignment="1">
      <alignment horizontal="center" vertical="center"/>
    </xf>
    <xf numFmtId="164" fontId="4" fillId="10" borderId="1" xfId="0" applyNumberFormat="1"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4" fillId="8" borderId="1" xfId="0" applyFont="1" applyFill="1" applyBorder="1" applyAlignment="1">
      <alignment vertical="center" wrapText="1"/>
    </xf>
    <xf numFmtId="0" fontId="9" fillId="0" borderId="1" xfId="0" applyFont="1" applyFill="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2" fontId="4" fillId="3" borderId="1" xfId="0" applyNumberFormat="1" applyFont="1" applyFill="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3295134</xdr:colOff>
      <xdr:row>60</xdr:row>
      <xdr:rowOff>51487</xdr:rowOff>
    </xdr:from>
    <xdr:to>
      <xdr:col>1</xdr:col>
      <xdr:colOff>4337735</xdr:colOff>
      <xdr:row>60</xdr:row>
      <xdr:rowOff>411893</xdr:rowOff>
    </xdr:to>
    <xdr:sp macro="" textlink="">
      <xdr:nvSpPr>
        <xdr:cNvPr id="2" name="TextBox 1"/>
        <xdr:cNvSpPr txBox="1"/>
      </xdr:nvSpPr>
      <xdr:spPr>
        <a:xfrm>
          <a:off x="4038084" y="27378712"/>
          <a:ext cx="1042601" cy="150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ru-RU"/>
        </a:p>
      </xdr:txBody>
    </xdr:sp>
    <xdr:clientData/>
  </xdr:twoCellAnchor>
  <xdr:twoCellAnchor>
    <xdr:from>
      <xdr:col>1</xdr:col>
      <xdr:colOff>3295134</xdr:colOff>
      <xdr:row>60</xdr:row>
      <xdr:rowOff>51487</xdr:rowOff>
    </xdr:from>
    <xdr:to>
      <xdr:col>1</xdr:col>
      <xdr:colOff>4337735</xdr:colOff>
      <xdr:row>60</xdr:row>
      <xdr:rowOff>411893</xdr:rowOff>
    </xdr:to>
    <xdr:sp macro="" textlink="">
      <xdr:nvSpPr>
        <xdr:cNvPr id="3" name="TextBox 2"/>
        <xdr:cNvSpPr txBox="1"/>
      </xdr:nvSpPr>
      <xdr:spPr>
        <a:xfrm>
          <a:off x="4038084" y="27378712"/>
          <a:ext cx="1042601" cy="1508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ru-RU"/>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4711976</xdr:colOff>
      <xdr:row>504</xdr:row>
      <xdr:rowOff>48039</xdr:rowOff>
    </xdr:from>
    <xdr:to>
      <xdr:col>1</xdr:col>
      <xdr:colOff>5550176</xdr:colOff>
      <xdr:row>505</xdr:row>
      <xdr:rowOff>105189</xdr:rowOff>
    </xdr:to>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451" y="167059389"/>
          <a:ext cx="838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2383564</xdr:colOff>
      <xdr:row>315</xdr:row>
      <xdr:rowOff>0</xdr:rowOff>
    </xdr:from>
    <xdr:to>
      <xdr:col>2</xdr:col>
      <xdr:colOff>3002947</xdr:colOff>
      <xdr:row>315</xdr:row>
      <xdr:rowOff>25742</xdr:rowOff>
    </xdr:to>
    <xdr:pic>
      <xdr:nvPicPr>
        <xdr:cNvPr id="3" name="Рисунок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84539" y="131006850"/>
          <a:ext cx="258" cy="257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16"/>
  <sheetViews>
    <sheetView view="pageBreakPreview" zoomScale="60" zoomScaleNormal="85" workbookViewId="0">
      <pane xSplit="1" ySplit="1" topLeftCell="B212" activePane="bottomRight" state="frozen"/>
      <selection pane="topRight" activeCell="B1" sqref="B1"/>
      <selection pane="bottomLeft" activeCell="A2" sqref="A2"/>
      <selection pane="bottomRight" activeCell="O14" sqref="O14"/>
    </sheetView>
  </sheetViews>
  <sheetFormatPr defaultColWidth="9.140625" defaultRowHeight="15.75" x14ac:dyDescent="0.25"/>
  <cols>
    <col min="1" max="1" width="11.140625" style="5" customWidth="1"/>
    <col min="2" max="2" width="92" style="7" customWidth="1"/>
    <col min="3" max="3" width="20" style="9" customWidth="1"/>
    <col min="4" max="4" width="15.42578125" style="9" customWidth="1"/>
    <col min="5" max="5" width="14.28515625" style="9" customWidth="1"/>
    <col min="6" max="6" width="17.7109375" style="9" customWidth="1"/>
    <col min="7" max="7" width="23.5703125" style="9" customWidth="1"/>
    <col min="8" max="16384" width="9.140625" style="1"/>
  </cols>
  <sheetData>
    <row r="1" spans="1:11" ht="31.5" x14ac:dyDescent="0.25">
      <c r="A1" s="6" t="s">
        <v>0</v>
      </c>
      <c r="B1" s="6" t="s">
        <v>1</v>
      </c>
      <c r="C1" s="8" t="s">
        <v>2</v>
      </c>
      <c r="D1" s="8" t="s">
        <v>3</v>
      </c>
      <c r="E1" s="8" t="s">
        <v>4</v>
      </c>
      <c r="F1" s="8" t="s">
        <v>6</v>
      </c>
      <c r="G1" s="8" t="s">
        <v>8</v>
      </c>
    </row>
    <row r="2" spans="1:11" x14ac:dyDescent="0.25">
      <c r="A2" s="27" t="s">
        <v>9</v>
      </c>
      <c r="B2" s="40" t="s">
        <v>58</v>
      </c>
      <c r="C2" s="29"/>
      <c r="D2" s="29"/>
      <c r="E2" s="29"/>
      <c r="F2" s="29"/>
      <c r="G2" s="29"/>
      <c r="I2" s="62"/>
    </row>
    <row r="3" spans="1:11" ht="31.5" x14ac:dyDescent="0.25">
      <c r="A3" s="30" t="s">
        <v>10</v>
      </c>
      <c r="B3" s="41" t="s">
        <v>59</v>
      </c>
      <c r="C3" s="32"/>
      <c r="D3" s="32"/>
      <c r="E3" s="32"/>
      <c r="F3" s="32"/>
      <c r="G3" s="32" t="s">
        <v>1091</v>
      </c>
      <c r="I3" s="62"/>
      <c r="K3" s="50"/>
    </row>
    <row r="4" spans="1:11" ht="126" x14ac:dyDescent="0.25">
      <c r="A4" s="33" t="s">
        <v>11</v>
      </c>
      <c r="B4" s="34" t="s">
        <v>404</v>
      </c>
      <c r="C4" s="101">
        <f>((C7+C8)/(C7+C8+C9+C10))</f>
        <v>1</v>
      </c>
      <c r="D4" s="101">
        <f>((D7+D8)/(D7+D8+D9+D10))</f>
        <v>1</v>
      </c>
      <c r="E4" s="101">
        <f>((E7+E8)/(E7+E8+E9+E10))</f>
        <v>1</v>
      </c>
      <c r="F4" s="35" t="e">
        <f t="shared" ref="F4" si="0">((F7+F8)/(F7+F8+F9+F10))*100</f>
        <v>#DIV/0!</v>
      </c>
      <c r="G4" s="26"/>
      <c r="I4" s="62"/>
    </row>
    <row r="5" spans="1:11" ht="20.100000000000001" customHeight="1" x14ac:dyDescent="0.25">
      <c r="A5" s="33"/>
      <c r="B5" s="34" t="s">
        <v>405</v>
      </c>
      <c r="C5" s="101">
        <f>(C7/(C7+C9))</f>
        <v>1</v>
      </c>
      <c r="D5" s="101">
        <f>(D7/(D7+D9))</f>
        <v>1</v>
      </c>
      <c r="E5" s="101">
        <f t="shared" ref="E5:F5" si="1">(E7/(E7+E9))</f>
        <v>1</v>
      </c>
      <c r="F5" s="35" t="e">
        <f t="shared" si="1"/>
        <v>#DIV/0!</v>
      </c>
      <c r="G5" s="26"/>
      <c r="I5" s="62"/>
    </row>
    <row r="6" spans="1:11" ht="20.100000000000001" customHeight="1" x14ac:dyDescent="0.25">
      <c r="A6" s="33"/>
      <c r="B6" s="34" t="s">
        <v>410</v>
      </c>
      <c r="C6" s="101">
        <f>(C8/(C8+C10))</f>
        <v>1</v>
      </c>
      <c r="D6" s="101">
        <f t="shared" ref="D6:F6" si="2">(D8/(D8+D10))</f>
        <v>1</v>
      </c>
      <c r="E6" s="101">
        <f t="shared" si="2"/>
        <v>1</v>
      </c>
      <c r="F6" s="35" t="e">
        <f t="shared" si="2"/>
        <v>#DIV/0!</v>
      </c>
      <c r="G6" s="26"/>
      <c r="I6" s="62"/>
    </row>
    <row r="7" spans="1:11" ht="63" x14ac:dyDescent="0.25">
      <c r="A7" s="33"/>
      <c r="B7" s="34" t="s">
        <v>406</v>
      </c>
      <c r="C7" s="35">
        <f>D7+E7</f>
        <v>676</v>
      </c>
      <c r="D7" s="36">
        <v>654</v>
      </c>
      <c r="E7" s="36">
        <v>22</v>
      </c>
      <c r="F7" s="36">
        <v>0</v>
      </c>
      <c r="G7" s="26"/>
      <c r="I7" s="62"/>
    </row>
    <row r="8" spans="1:11" ht="63" x14ac:dyDescent="0.25">
      <c r="A8" s="33"/>
      <c r="B8" s="34" t="s">
        <v>407</v>
      </c>
      <c r="C8" s="35">
        <f>D8+E8</f>
        <v>2179</v>
      </c>
      <c r="D8" s="36">
        <v>2091</v>
      </c>
      <c r="E8" s="36">
        <v>88</v>
      </c>
      <c r="F8" s="36">
        <v>0</v>
      </c>
      <c r="G8" s="26"/>
      <c r="I8" s="62"/>
    </row>
    <row r="9" spans="1:11" ht="47.25" x14ac:dyDescent="0.25">
      <c r="A9" s="33"/>
      <c r="B9" s="34" t="s">
        <v>408</v>
      </c>
      <c r="C9" s="35">
        <f>D9+E9</f>
        <v>0</v>
      </c>
      <c r="D9" s="36">
        <v>0</v>
      </c>
      <c r="E9" s="36">
        <v>0</v>
      </c>
      <c r="F9" s="36">
        <v>0</v>
      </c>
      <c r="G9" s="26"/>
      <c r="I9" s="62"/>
    </row>
    <row r="10" spans="1:11" ht="47.25" x14ac:dyDescent="0.25">
      <c r="A10" s="33"/>
      <c r="B10" s="34" t="s">
        <v>409</v>
      </c>
      <c r="C10" s="35">
        <f t="shared" ref="C10" si="3">D10+E10</f>
        <v>0</v>
      </c>
      <c r="D10" s="36">
        <v>0</v>
      </c>
      <c r="E10" s="36">
        <v>0</v>
      </c>
      <c r="F10" s="36">
        <v>0</v>
      </c>
      <c r="G10" s="26"/>
      <c r="I10" s="62"/>
    </row>
    <row r="11" spans="1:11" ht="78.75" x14ac:dyDescent="0.25">
      <c r="A11" s="33" t="s">
        <v>12</v>
      </c>
      <c r="B11" s="34" t="s">
        <v>412</v>
      </c>
      <c r="C11" s="35">
        <f>((C14+C15)/(C16+C20))*100</f>
        <v>75.846800974097846</v>
      </c>
      <c r="D11" s="35">
        <f t="shared" ref="D11:F11" si="4">((D14+D15)/(D16+D20))*100</f>
        <v>81.329317070761931</v>
      </c>
      <c r="E11" s="35">
        <f t="shared" si="4"/>
        <v>28.277634961439592</v>
      </c>
      <c r="F11" s="35" t="e">
        <f t="shared" si="4"/>
        <v>#DIV/0!</v>
      </c>
      <c r="G11" s="26"/>
      <c r="I11" s="62"/>
    </row>
    <row r="12" spans="1:11" x14ac:dyDescent="0.25">
      <c r="A12" s="33"/>
      <c r="B12" s="34" t="s">
        <v>405</v>
      </c>
      <c r="C12" s="35">
        <f>(C14/C16)*100</f>
        <v>44.941828254847643</v>
      </c>
      <c r="D12" s="35">
        <f t="shared" ref="D12:F12" si="5">(D14/D16)*100</f>
        <v>47.976525247585279</v>
      </c>
      <c r="E12" s="35">
        <f t="shared" si="5"/>
        <v>15.602836879432624</v>
      </c>
      <c r="F12" s="35" t="e">
        <f t="shared" si="5"/>
        <v>#DIV/0!</v>
      </c>
      <c r="G12" s="26"/>
      <c r="I12" s="62"/>
    </row>
    <row r="13" spans="1:11" x14ac:dyDescent="0.25">
      <c r="A13" s="33"/>
      <c r="B13" s="34" t="s">
        <v>410</v>
      </c>
      <c r="C13" s="35">
        <f>(C15/C20)*100</f>
        <v>96.415929203539818</v>
      </c>
      <c r="D13" s="35">
        <f t="shared" ref="D13:F13" si="6">(D15/D20)*100</f>
        <v>103.92644135188867</v>
      </c>
      <c r="E13" s="35">
        <f t="shared" si="6"/>
        <v>35.483870967741936</v>
      </c>
      <c r="F13" s="35" t="e">
        <f t="shared" si="6"/>
        <v>#DIV/0!</v>
      </c>
      <c r="G13" s="26"/>
      <c r="I13" s="62"/>
    </row>
    <row r="14" spans="1:11" ht="63" x14ac:dyDescent="0.25">
      <c r="A14" s="33"/>
      <c r="B14" s="34" t="s">
        <v>411</v>
      </c>
      <c r="C14" s="35">
        <f>D14+E14</f>
        <v>676</v>
      </c>
      <c r="D14" s="36">
        <v>654</v>
      </c>
      <c r="E14" s="36">
        <v>22</v>
      </c>
      <c r="F14" s="36">
        <v>0</v>
      </c>
      <c r="G14" s="26"/>
      <c r="I14" s="62"/>
    </row>
    <row r="15" spans="1:11" ht="63" x14ac:dyDescent="0.25">
      <c r="A15" s="33"/>
      <c r="B15" s="34" t="s">
        <v>413</v>
      </c>
      <c r="C15" s="35">
        <f>D15+E15</f>
        <v>2179</v>
      </c>
      <c r="D15" s="36">
        <v>2091</v>
      </c>
      <c r="E15" s="36">
        <v>88</v>
      </c>
      <c r="F15" s="36">
        <v>0</v>
      </c>
      <c r="G15" s="26"/>
      <c r="I15" s="62"/>
    </row>
    <row r="16" spans="1:11" x14ac:dyDescent="0.25">
      <c r="A16" s="33"/>
      <c r="B16" s="34" t="s">
        <v>414</v>
      </c>
      <c r="C16" s="35">
        <f t="shared" ref="C16:C20" si="7">D16+E16</f>
        <v>1504.1666666666667</v>
      </c>
      <c r="D16" s="35">
        <f>D17*10/12+D18+D19</f>
        <v>1363.1666666666667</v>
      </c>
      <c r="E16" s="35">
        <f t="shared" ref="E16:F16" si="8">E17*10/12+E18+E19</f>
        <v>141</v>
      </c>
      <c r="F16" s="35">
        <f t="shared" si="8"/>
        <v>0</v>
      </c>
      <c r="G16" s="63"/>
      <c r="I16" s="62"/>
    </row>
    <row r="17" spans="1:10" x14ac:dyDescent="0.25">
      <c r="A17" s="33"/>
      <c r="B17" s="34" t="s">
        <v>976</v>
      </c>
      <c r="C17" s="35">
        <f t="shared" si="7"/>
        <v>509</v>
      </c>
      <c r="D17" s="36">
        <v>473</v>
      </c>
      <c r="E17" s="36">
        <v>36</v>
      </c>
      <c r="F17" s="36">
        <v>0</v>
      </c>
      <c r="G17" s="63"/>
      <c r="I17" s="62"/>
    </row>
    <row r="18" spans="1:10" x14ac:dyDescent="0.25">
      <c r="A18" s="33"/>
      <c r="B18" s="34" t="s">
        <v>977</v>
      </c>
      <c r="C18" s="35">
        <f t="shared" si="7"/>
        <v>492</v>
      </c>
      <c r="D18" s="36">
        <v>448</v>
      </c>
      <c r="E18" s="36">
        <v>44</v>
      </c>
      <c r="F18" s="36">
        <v>0</v>
      </c>
      <c r="G18" s="63"/>
      <c r="I18" s="62"/>
    </row>
    <row r="19" spans="1:10" x14ac:dyDescent="0.25">
      <c r="A19" s="33"/>
      <c r="B19" s="34" t="s">
        <v>978</v>
      </c>
      <c r="C19" s="35">
        <f t="shared" si="7"/>
        <v>588</v>
      </c>
      <c r="D19" s="36">
        <v>521</v>
      </c>
      <c r="E19" s="36">
        <v>67</v>
      </c>
      <c r="F19" s="36">
        <v>0</v>
      </c>
      <c r="G19" s="63"/>
      <c r="I19" s="62"/>
    </row>
    <row r="20" spans="1:10" x14ac:dyDescent="0.25">
      <c r="A20" s="33"/>
      <c r="B20" s="34" t="s">
        <v>415</v>
      </c>
      <c r="C20" s="35">
        <f t="shared" si="7"/>
        <v>2260</v>
      </c>
      <c r="D20" s="36">
        <v>2012</v>
      </c>
      <c r="E20" s="36">
        <v>248</v>
      </c>
      <c r="F20" s="36">
        <v>0</v>
      </c>
      <c r="G20" s="26"/>
      <c r="I20" s="62"/>
    </row>
    <row r="21" spans="1:10" ht="78.75" x14ac:dyDescent="0.25">
      <c r="A21" s="33" t="s">
        <v>13</v>
      </c>
      <c r="B21" s="34" t="s">
        <v>416</v>
      </c>
      <c r="C21" s="101">
        <f>(C22/C23)</f>
        <v>0</v>
      </c>
      <c r="D21" s="26" t="s">
        <v>169</v>
      </c>
      <c r="E21" s="26" t="s">
        <v>169</v>
      </c>
      <c r="F21" s="26" t="s">
        <v>169</v>
      </c>
      <c r="G21" s="26"/>
      <c r="I21" s="62"/>
    </row>
    <row r="22" spans="1:10" ht="31.5" x14ac:dyDescent="0.25">
      <c r="A22" s="33"/>
      <c r="B22" s="34" t="s">
        <v>60</v>
      </c>
      <c r="C22" s="36">
        <v>0</v>
      </c>
      <c r="D22" s="26" t="s">
        <v>169</v>
      </c>
      <c r="E22" s="26" t="s">
        <v>169</v>
      </c>
      <c r="F22" s="26" t="s">
        <v>169</v>
      </c>
      <c r="G22" s="26"/>
      <c r="I22" s="62"/>
    </row>
    <row r="23" spans="1:10" ht="31.5" x14ac:dyDescent="0.25">
      <c r="A23" s="33"/>
      <c r="B23" s="34" t="s">
        <v>61</v>
      </c>
      <c r="C23" s="36">
        <v>2855</v>
      </c>
      <c r="D23" s="26" t="s">
        <v>169</v>
      </c>
      <c r="E23" s="26" t="s">
        <v>169</v>
      </c>
      <c r="F23" s="26" t="s">
        <v>169</v>
      </c>
      <c r="G23" s="26"/>
      <c r="I23" s="62"/>
    </row>
    <row r="24" spans="1:10" ht="31.5" x14ac:dyDescent="0.25">
      <c r="A24" s="33" t="s">
        <v>417</v>
      </c>
      <c r="B24" s="34" t="s">
        <v>418</v>
      </c>
      <c r="C24" s="35" t="s">
        <v>169</v>
      </c>
      <c r="D24" s="35" t="s">
        <v>169</v>
      </c>
      <c r="E24" s="35" t="s">
        <v>169</v>
      </c>
      <c r="F24" s="35" t="s">
        <v>169</v>
      </c>
      <c r="G24" s="64"/>
      <c r="I24" s="62">
        <v>2018</v>
      </c>
      <c r="J24" s="1" t="s">
        <v>440</v>
      </c>
    </row>
    <row r="25" spans="1:10" x14ac:dyDescent="0.25">
      <c r="A25" s="33"/>
      <c r="B25" s="34" t="s">
        <v>419</v>
      </c>
      <c r="C25" s="35">
        <f>C30/C35</f>
        <v>13.176470588235293</v>
      </c>
      <c r="D25" s="35">
        <f t="shared" ref="D25:F25" si="9">D30/D35</f>
        <v>13.176470588235293</v>
      </c>
      <c r="E25" s="35" t="e">
        <f t="shared" si="9"/>
        <v>#DIV/0!</v>
      </c>
      <c r="F25" s="35" t="e">
        <f t="shared" si="9"/>
        <v>#DIV/0!</v>
      </c>
      <c r="G25" s="64"/>
      <c r="I25" s="62">
        <v>2018</v>
      </c>
      <c r="J25" s="1" t="s">
        <v>440</v>
      </c>
    </row>
    <row r="26" spans="1:10" x14ac:dyDescent="0.25">
      <c r="A26" s="33"/>
      <c r="B26" s="34" t="s">
        <v>420</v>
      </c>
      <c r="C26" s="35">
        <f t="shared" ref="C26:F29" si="10">C31/C36</f>
        <v>20.442857142857143</v>
      </c>
      <c r="D26" s="35">
        <f t="shared" si="10"/>
        <v>20.968253968253968</v>
      </c>
      <c r="E26" s="35">
        <f t="shared" si="10"/>
        <v>15.714285714285714</v>
      </c>
      <c r="F26" s="35" t="e">
        <f t="shared" si="10"/>
        <v>#DIV/0!</v>
      </c>
      <c r="G26" s="64"/>
      <c r="I26" s="62">
        <v>2018</v>
      </c>
      <c r="J26" s="1" t="s">
        <v>440</v>
      </c>
    </row>
    <row r="27" spans="1:10" x14ac:dyDescent="0.25">
      <c r="A27" s="33"/>
      <c r="B27" s="34" t="s">
        <v>421</v>
      </c>
      <c r="C27" s="35">
        <f>C32/C37</f>
        <v>19.137254901960784</v>
      </c>
      <c r="D27" s="35">
        <f t="shared" si="10"/>
        <v>19.137254901960784</v>
      </c>
      <c r="E27" s="35" t="e">
        <f t="shared" si="10"/>
        <v>#DIV/0!</v>
      </c>
      <c r="F27" s="35" t="e">
        <f t="shared" si="10"/>
        <v>#DIV/0!</v>
      </c>
      <c r="G27" s="64"/>
      <c r="I27" s="62">
        <v>2018</v>
      </c>
      <c r="J27" s="1" t="s">
        <v>440</v>
      </c>
    </row>
    <row r="28" spans="1:10" x14ac:dyDescent="0.25">
      <c r="A28" s="33"/>
      <c r="B28" s="34" t="s">
        <v>422</v>
      </c>
      <c r="C28" s="35" t="e">
        <f t="shared" si="10"/>
        <v>#DIV/0!</v>
      </c>
      <c r="D28" s="35" t="e">
        <f t="shared" si="10"/>
        <v>#DIV/0!</v>
      </c>
      <c r="E28" s="35" t="e">
        <f t="shared" si="10"/>
        <v>#DIV/0!</v>
      </c>
      <c r="F28" s="35" t="e">
        <f t="shared" si="10"/>
        <v>#DIV/0!</v>
      </c>
      <c r="G28" s="64"/>
      <c r="I28" s="62">
        <v>2018</v>
      </c>
      <c r="J28" s="1" t="s">
        <v>440</v>
      </c>
    </row>
    <row r="29" spans="1:10" x14ac:dyDescent="0.25">
      <c r="A29" s="33"/>
      <c r="B29" s="34" t="s">
        <v>423</v>
      </c>
      <c r="C29" s="35" t="e">
        <f t="shared" si="10"/>
        <v>#DIV/0!</v>
      </c>
      <c r="D29" s="35" t="e">
        <f t="shared" si="10"/>
        <v>#DIV/0!</v>
      </c>
      <c r="E29" s="35" t="e">
        <f t="shared" si="10"/>
        <v>#DIV/0!</v>
      </c>
      <c r="F29" s="35" t="e">
        <f t="shared" si="10"/>
        <v>#DIV/0!</v>
      </c>
      <c r="G29" s="64"/>
      <c r="I29" s="62">
        <v>2018</v>
      </c>
      <c r="J29" s="1" t="s">
        <v>440</v>
      </c>
    </row>
    <row r="30" spans="1:10" ht="63" x14ac:dyDescent="0.25">
      <c r="A30" s="33"/>
      <c r="B30" s="34" t="s">
        <v>428</v>
      </c>
      <c r="C30" s="35">
        <f>D30+E30</f>
        <v>448</v>
      </c>
      <c r="D30" s="36">
        <v>448</v>
      </c>
      <c r="E30" s="36">
        <v>0</v>
      </c>
      <c r="F30" s="36">
        <v>0</v>
      </c>
      <c r="G30" s="26"/>
      <c r="I30" s="62">
        <v>2018</v>
      </c>
      <c r="J30" s="1" t="s">
        <v>440</v>
      </c>
    </row>
    <row r="31" spans="1:10" x14ac:dyDescent="0.25">
      <c r="A31" s="33"/>
      <c r="B31" s="34" t="s">
        <v>425</v>
      </c>
      <c r="C31" s="35">
        <f t="shared" ref="C31:C39" si="11">D31+E31</f>
        <v>1431</v>
      </c>
      <c r="D31" s="36">
        <v>1321</v>
      </c>
      <c r="E31" s="36">
        <v>110</v>
      </c>
      <c r="F31" s="36">
        <v>0</v>
      </c>
      <c r="G31" s="26"/>
      <c r="I31" s="62">
        <v>2018</v>
      </c>
      <c r="J31" s="1" t="s">
        <v>440</v>
      </c>
    </row>
    <row r="32" spans="1:10" x14ac:dyDescent="0.25">
      <c r="A32" s="33"/>
      <c r="B32" s="34" t="s">
        <v>426</v>
      </c>
      <c r="C32" s="35">
        <f t="shared" si="11"/>
        <v>976</v>
      </c>
      <c r="D32" s="36">
        <v>976</v>
      </c>
      <c r="E32" s="36">
        <v>0</v>
      </c>
      <c r="F32" s="36">
        <v>0</v>
      </c>
      <c r="G32" s="26"/>
      <c r="I32" s="62">
        <v>2018</v>
      </c>
      <c r="J32" s="1" t="s">
        <v>440</v>
      </c>
    </row>
    <row r="33" spans="1:10" x14ac:dyDescent="0.25">
      <c r="A33" s="33"/>
      <c r="B33" s="34" t="s">
        <v>427</v>
      </c>
      <c r="C33" s="35">
        <f t="shared" si="11"/>
        <v>0</v>
      </c>
      <c r="D33" s="36">
        <v>0</v>
      </c>
      <c r="E33" s="36">
        <v>0</v>
      </c>
      <c r="F33" s="36">
        <v>0</v>
      </c>
      <c r="G33" s="26"/>
      <c r="I33" s="62">
        <v>2018</v>
      </c>
      <c r="J33" s="1" t="s">
        <v>440</v>
      </c>
    </row>
    <row r="34" spans="1:10" x14ac:dyDescent="0.25">
      <c r="A34" s="33"/>
      <c r="B34" s="34" t="s">
        <v>423</v>
      </c>
      <c r="C34" s="35">
        <f t="shared" si="11"/>
        <v>0</v>
      </c>
      <c r="D34" s="36">
        <v>0</v>
      </c>
      <c r="E34" s="36">
        <v>0</v>
      </c>
      <c r="F34" s="36">
        <v>0</v>
      </c>
      <c r="G34" s="26"/>
      <c r="I34" s="62">
        <v>2018</v>
      </c>
      <c r="J34" s="1" t="s">
        <v>440</v>
      </c>
    </row>
    <row r="35" spans="1:10" x14ac:dyDescent="0.25">
      <c r="A35" s="33"/>
      <c r="B35" s="34" t="s">
        <v>424</v>
      </c>
      <c r="C35" s="35">
        <f t="shared" si="11"/>
        <v>34</v>
      </c>
      <c r="D35" s="36">
        <v>34</v>
      </c>
      <c r="E35" s="36">
        <v>0</v>
      </c>
      <c r="F35" s="36">
        <v>0</v>
      </c>
      <c r="G35" s="26"/>
      <c r="I35" s="62">
        <v>2018</v>
      </c>
      <c r="J35" s="1" t="s">
        <v>440</v>
      </c>
    </row>
    <row r="36" spans="1:10" x14ac:dyDescent="0.25">
      <c r="A36" s="33"/>
      <c r="B36" s="34" t="s">
        <v>425</v>
      </c>
      <c r="C36" s="35">
        <f t="shared" si="11"/>
        <v>70</v>
      </c>
      <c r="D36" s="36">
        <v>63</v>
      </c>
      <c r="E36" s="36">
        <v>7</v>
      </c>
      <c r="F36" s="36">
        <v>0</v>
      </c>
      <c r="G36" s="26"/>
      <c r="I36" s="62">
        <v>2018</v>
      </c>
      <c r="J36" s="1" t="s">
        <v>440</v>
      </c>
    </row>
    <row r="37" spans="1:10" x14ac:dyDescent="0.25">
      <c r="A37" s="33"/>
      <c r="B37" s="34" t="s">
        <v>426</v>
      </c>
      <c r="C37" s="35">
        <f t="shared" si="11"/>
        <v>51</v>
      </c>
      <c r="D37" s="36">
        <v>51</v>
      </c>
      <c r="E37" s="36">
        <v>0</v>
      </c>
      <c r="F37" s="36">
        <v>0</v>
      </c>
      <c r="G37" s="26"/>
      <c r="I37" s="62">
        <v>2018</v>
      </c>
      <c r="J37" s="1" t="s">
        <v>440</v>
      </c>
    </row>
    <row r="38" spans="1:10" x14ac:dyDescent="0.25">
      <c r="A38" s="33"/>
      <c r="B38" s="34" t="s">
        <v>427</v>
      </c>
      <c r="C38" s="35">
        <f t="shared" si="11"/>
        <v>0</v>
      </c>
      <c r="D38" s="36">
        <v>0</v>
      </c>
      <c r="E38" s="36">
        <v>0</v>
      </c>
      <c r="F38" s="36">
        <v>0</v>
      </c>
      <c r="G38" s="26"/>
      <c r="I38" s="62">
        <v>2018</v>
      </c>
      <c r="J38" s="1" t="s">
        <v>440</v>
      </c>
    </row>
    <row r="39" spans="1:10" x14ac:dyDescent="0.25">
      <c r="A39" s="33"/>
      <c r="B39" s="34" t="s">
        <v>423</v>
      </c>
      <c r="C39" s="35">
        <f t="shared" si="11"/>
        <v>0</v>
      </c>
      <c r="D39" s="36">
        <v>0</v>
      </c>
      <c r="E39" s="36">
        <v>0</v>
      </c>
      <c r="F39" s="36">
        <v>0</v>
      </c>
      <c r="G39" s="26"/>
      <c r="I39" s="62">
        <v>2018</v>
      </c>
      <c r="J39" s="1" t="s">
        <v>440</v>
      </c>
    </row>
    <row r="40" spans="1:10" ht="63" x14ac:dyDescent="0.25">
      <c r="A40" s="33" t="s">
        <v>429</v>
      </c>
      <c r="B40" s="34" t="s">
        <v>430</v>
      </c>
      <c r="C40" s="35" t="e">
        <f>C42/C44</f>
        <v>#DIV/0!</v>
      </c>
      <c r="D40" s="35" t="e">
        <f t="shared" ref="D40:F41" si="12">D42/D44</f>
        <v>#DIV/0!</v>
      </c>
      <c r="E40" s="35" t="e">
        <f t="shared" si="12"/>
        <v>#DIV/0!</v>
      </c>
      <c r="F40" s="35" t="e">
        <f t="shared" si="12"/>
        <v>#DIV/0!</v>
      </c>
      <c r="G40" s="26"/>
      <c r="I40" s="62">
        <v>2018</v>
      </c>
      <c r="J40" s="1" t="s">
        <v>440</v>
      </c>
    </row>
    <row r="41" spans="1:10" x14ac:dyDescent="0.25">
      <c r="A41" s="33"/>
      <c r="B41" s="34" t="s">
        <v>432</v>
      </c>
      <c r="C41" s="35" t="e">
        <f>C43/C45</f>
        <v>#DIV/0!</v>
      </c>
      <c r="D41" s="35" t="e">
        <f t="shared" si="12"/>
        <v>#DIV/0!</v>
      </c>
      <c r="E41" s="35" t="e">
        <f t="shared" si="12"/>
        <v>#DIV/0!</v>
      </c>
      <c r="F41" s="35" t="e">
        <f t="shared" si="12"/>
        <v>#DIV/0!</v>
      </c>
      <c r="G41" s="26"/>
      <c r="I41" s="62">
        <v>2018</v>
      </c>
      <c r="J41" s="1" t="s">
        <v>440</v>
      </c>
    </row>
    <row r="42" spans="1:10" ht="63" x14ac:dyDescent="0.25">
      <c r="A42" s="33"/>
      <c r="B42" s="34" t="s">
        <v>431</v>
      </c>
      <c r="C42" s="35">
        <f>D42+E42</f>
        <v>0</v>
      </c>
      <c r="D42" s="36">
        <v>0</v>
      </c>
      <c r="E42" s="36">
        <v>0</v>
      </c>
      <c r="F42" s="36">
        <v>0</v>
      </c>
      <c r="G42" s="26"/>
      <c r="I42" s="62">
        <v>2018</v>
      </c>
      <c r="J42" s="1" t="s">
        <v>440</v>
      </c>
    </row>
    <row r="43" spans="1:10" x14ac:dyDescent="0.25">
      <c r="A43" s="33"/>
      <c r="B43" s="34" t="s">
        <v>432</v>
      </c>
      <c r="C43" s="35">
        <f t="shared" ref="C43:C45" si="13">D43+E43</f>
        <v>0</v>
      </c>
      <c r="D43" s="36">
        <v>0</v>
      </c>
      <c r="E43" s="36">
        <v>0</v>
      </c>
      <c r="F43" s="36">
        <v>0</v>
      </c>
      <c r="G43" s="26"/>
      <c r="I43" s="62">
        <v>2018</v>
      </c>
      <c r="J43" s="1" t="s">
        <v>440</v>
      </c>
    </row>
    <row r="44" spans="1:10" x14ac:dyDescent="0.25">
      <c r="A44" s="33"/>
      <c r="B44" s="34" t="s">
        <v>433</v>
      </c>
      <c r="C44" s="35">
        <f t="shared" si="13"/>
        <v>0</v>
      </c>
      <c r="D44" s="36">
        <v>0</v>
      </c>
      <c r="E44" s="36">
        <v>0</v>
      </c>
      <c r="F44" s="36">
        <v>0</v>
      </c>
      <c r="G44" s="26"/>
      <c r="I44" s="62">
        <v>2018</v>
      </c>
      <c r="J44" s="1" t="s">
        <v>440</v>
      </c>
    </row>
    <row r="45" spans="1:10" x14ac:dyDescent="0.25">
      <c r="A45" s="33"/>
      <c r="B45" s="34" t="s">
        <v>434</v>
      </c>
      <c r="C45" s="35">
        <f t="shared" si="13"/>
        <v>0</v>
      </c>
      <c r="D45" s="36">
        <v>0</v>
      </c>
      <c r="E45" s="36">
        <v>0</v>
      </c>
      <c r="F45" s="36">
        <v>0</v>
      </c>
      <c r="G45" s="26"/>
      <c r="I45" s="62">
        <v>2018</v>
      </c>
      <c r="J45" s="1" t="s">
        <v>440</v>
      </c>
    </row>
    <row r="46" spans="1:10" s="18" customFormat="1" ht="31.5" x14ac:dyDescent="0.25">
      <c r="A46" s="30" t="s">
        <v>184</v>
      </c>
      <c r="B46" s="41" t="s">
        <v>185</v>
      </c>
      <c r="C46" s="32"/>
      <c r="D46" s="32"/>
      <c r="E46" s="32"/>
      <c r="F46" s="32"/>
      <c r="G46" s="32" t="s">
        <v>1091</v>
      </c>
      <c r="I46" s="65"/>
    </row>
    <row r="47" spans="1:10" s="18" customFormat="1" ht="63" x14ac:dyDescent="0.25">
      <c r="A47" s="42" t="s">
        <v>186</v>
      </c>
      <c r="B47" s="34" t="s">
        <v>435</v>
      </c>
      <c r="C47" s="35">
        <f>(C52/C$57)*100</f>
        <v>15.691768826619965</v>
      </c>
      <c r="D47" s="35">
        <f t="shared" ref="D47:F49" si="14">(D52/D$57)*100</f>
        <v>16.320582877959929</v>
      </c>
      <c r="E47" s="35">
        <f t="shared" si="14"/>
        <v>0</v>
      </c>
      <c r="F47" s="35" t="e">
        <f t="shared" si="14"/>
        <v>#DIV/0!</v>
      </c>
      <c r="G47" s="26"/>
      <c r="I47" s="62">
        <v>2018</v>
      </c>
      <c r="J47" s="1" t="s">
        <v>440</v>
      </c>
    </row>
    <row r="48" spans="1:10" s="18" customFormat="1" x14ac:dyDescent="0.25">
      <c r="A48" s="42"/>
      <c r="B48" s="34" t="s">
        <v>420</v>
      </c>
      <c r="C48" s="35">
        <f>(C53/C$57)*100</f>
        <v>50.122591943957971</v>
      </c>
      <c r="D48" s="35">
        <f t="shared" si="14"/>
        <v>48.123861566484514</v>
      </c>
      <c r="E48" s="35">
        <f t="shared" si="14"/>
        <v>100</v>
      </c>
      <c r="F48" s="35" t="e">
        <f t="shared" si="14"/>
        <v>#DIV/0!</v>
      </c>
      <c r="G48" s="26"/>
      <c r="I48" s="62">
        <v>2018</v>
      </c>
      <c r="J48" s="1" t="s">
        <v>440</v>
      </c>
    </row>
    <row r="49" spans="1:10" s="18" customFormat="1" x14ac:dyDescent="0.25">
      <c r="A49" s="42"/>
      <c r="B49" s="34" t="s">
        <v>421</v>
      </c>
      <c r="C49" s="35">
        <f>(C54/C$57)*100</f>
        <v>34.185639229422065</v>
      </c>
      <c r="D49" s="35">
        <f>(D54/D$57)*100</f>
        <v>35.555555555555557</v>
      </c>
      <c r="E49" s="35">
        <f t="shared" si="14"/>
        <v>0</v>
      </c>
      <c r="F49" s="35" t="e">
        <f t="shared" si="14"/>
        <v>#DIV/0!</v>
      </c>
      <c r="G49" s="26"/>
      <c r="I49" s="62">
        <v>2018</v>
      </c>
      <c r="J49" s="1" t="s">
        <v>440</v>
      </c>
    </row>
    <row r="50" spans="1:10" s="18" customFormat="1" x14ac:dyDescent="0.25">
      <c r="A50" s="42"/>
      <c r="B50" s="34" t="s">
        <v>422</v>
      </c>
      <c r="C50" s="35">
        <f>(C55/C$57)*100</f>
        <v>0</v>
      </c>
      <c r="D50" s="35">
        <f t="shared" ref="D50:F51" si="15">(D55/D$57)*100</f>
        <v>0</v>
      </c>
      <c r="E50" s="35">
        <f t="shared" si="15"/>
        <v>0</v>
      </c>
      <c r="F50" s="35" t="e">
        <f t="shared" si="15"/>
        <v>#DIV/0!</v>
      </c>
      <c r="G50" s="26"/>
      <c r="I50" s="62">
        <v>2018</v>
      </c>
      <c r="J50" s="1" t="s">
        <v>440</v>
      </c>
    </row>
    <row r="51" spans="1:10" s="18" customFormat="1" x14ac:dyDescent="0.25">
      <c r="A51" s="42"/>
      <c r="B51" s="34" t="s">
        <v>436</v>
      </c>
      <c r="C51" s="35">
        <f>(C56/C$57)*100</f>
        <v>0</v>
      </c>
      <c r="D51" s="35">
        <f t="shared" si="15"/>
        <v>0</v>
      </c>
      <c r="E51" s="35">
        <f>(E56/E$57)*100</f>
        <v>0</v>
      </c>
      <c r="F51" s="35" t="e">
        <f t="shared" si="15"/>
        <v>#DIV/0!</v>
      </c>
      <c r="G51" s="26"/>
      <c r="I51" s="62">
        <v>2018</v>
      </c>
      <c r="J51" s="1" t="s">
        <v>440</v>
      </c>
    </row>
    <row r="52" spans="1:10" s="18" customFormat="1" ht="63" x14ac:dyDescent="0.25">
      <c r="A52" s="42"/>
      <c r="B52" s="34" t="s">
        <v>437</v>
      </c>
      <c r="C52" s="35">
        <f>D52+E52</f>
        <v>448</v>
      </c>
      <c r="D52" s="36">
        <v>448</v>
      </c>
      <c r="E52" s="36">
        <v>0</v>
      </c>
      <c r="F52" s="36">
        <v>0</v>
      </c>
      <c r="G52" s="26"/>
      <c r="I52" s="62">
        <v>2018</v>
      </c>
      <c r="J52" s="1" t="s">
        <v>440</v>
      </c>
    </row>
    <row r="53" spans="1:10" s="18" customFormat="1" x14ac:dyDescent="0.25">
      <c r="A53" s="42"/>
      <c r="B53" s="34" t="s">
        <v>425</v>
      </c>
      <c r="C53" s="35">
        <f t="shared" ref="C53:C57" si="16">D53+E53</f>
        <v>1431</v>
      </c>
      <c r="D53" s="36">
        <v>1321</v>
      </c>
      <c r="E53" s="36">
        <v>110</v>
      </c>
      <c r="F53" s="36">
        <v>0</v>
      </c>
      <c r="G53" s="26"/>
      <c r="I53" s="62">
        <v>2018</v>
      </c>
      <c r="J53" s="1" t="s">
        <v>440</v>
      </c>
    </row>
    <row r="54" spans="1:10" s="18" customFormat="1" x14ac:dyDescent="0.25">
      <c r="A54" s="42"/>
      <c r="B54" s="34" t="s">
        <v>426</v>
      </c>
      <c r="C54" s="35">
        <f t="shared" si="16"/>
        <v>976</v>
      </c>
      <c r="D54" s="36">
        <v>976</v>
      </c>
      <c r="E54" s="36">
        <v>0</v>
      </c>
      <c r="F54" s="36">
        <v>0</v>
      </c>
      <c r="G54" s="26"/>
      <c r="I54" s="62">
        <v>2018</v>
      </c>
      <c r="J54" s="1" t="s">
        <v>440</v>
      </c>
    </row>
    <row r="55" spans="1:10" s="18" customFormat="1" x14ac:dyDescent="0.25">
      <c r="A55" s="42"/>
      <c r="B55" s="34" t="s">
        <v>427</v>
      </c>
      <c r="C55" s="35">
        <f t="shared" si="16"/>
        <v>0</v>
      </c>
      <c r="D55" s="36">
        <v>0</v>
      </c>
      <c r="E55" s="36">
        <v>0</v>
      </c>
      <c r="F55" s="36">
        <v>0</v>
      </c>
      <c r="G55" s="26"/>
      <c r="I55" s="62">
        <v>2018</v>
      </c>
      <c r="J55" s="1" t="s">
        <v>440</v>
      </c>
    </row>
    <row r="56" spans="1:10" s="18" customFormat="1" x14ac:dyDescent="0.25">
      <c r="A56" s="33"/>
      <c r="B56" s="34" t="s">
        <v>438</v>
      </c>
      <c r="C56" s="35">
        <f t="shared" si="16"/>
        <v>0</v>
      </c>
      <c r="D56" s="36">
        <v>0</v>
      </c>
      <c r="E56" s="36">
        <v>0</v>
      </c>
      <c r="F56" s="36">
        <v>0</v>
      </c>
      <c r="G56" s="26"/>
      <c r="I56" s="62">
        <v>2018</v>
      </c>
      <c r="J56" s="1" t="s">
        <v>440</v>
      </c>
    </row>
    <row r="57" spans="1:10" s="18" customFormat="1" ht="47.25" x14ac:dyDescent="0.25">
      <c r="A57" s="33"/>
      <c r="B57" s="34" t="s">
        <v>439</v>
      </c>
      <c r="C57" s="35">
        <f t="shared" si="16"/>
        <v>2855</v>
      </c>
      <c r="D57" s="36">
        <v>2745</v>
      </c>
      <c r="E57" s="36">
        <v>110</v>
      </c>
      <c r="F57" s="36">
        <v>0</v>
      </c>
      <c r="G57" s="26"/>
      <c r="I57" s="62">
        <v>2018</v>
      </c>
      <c r="J57" s="1" t="s">
        <v>440</v>
      </c>
    </row>
    <row r="58" spans="1:10" ht="31.5" x14ac:dyDescent="0.25">
      <c r="A58" s="30" t="s">
        <v>14</v>
      </c>
      <c r="B58" s="41" t="s">
        <v>62</v>
      </c>
      <c r="C58" s="32"/>
      <c r="D58" s="32"/>
      <c r="E58" s="32"/>
      <c r="F58" s="32"/>
      <c r="G58" s="32" t="s">
        <v>1092</v>
      </c>
      <c r="I58" s="62"/>
    </row>
    <row r="59" spans="1:10" ht="47.25" x14ac:dyDescent="0.25">
      <c r="A59" s="42" t="s">
        <v>187</v>
      </c>
      <c r="B59" s="34" t="s">
        <v>441</v>
      </c>
      <c r="C59" s="35">
        <f>C60/C61</f>
        <v>3.3580246913580247E-2</v>
      </c>
      <c r="D59" s="35">
        <f t="shared" ref="D59:E59" si="17">D60/D61</f>
        <v>1.8298969072164946E-2</v>
      </c>
      <c r="E59" s="35">
        <f t="shared" si="17"/>
        <v>0.38235294117647056</v>
      </c>
      <c r="F59" s="35" t="e">
        <f>F60/F61</f>
        <v>#DIV/0!</v>
      </c>
      <c r="G59" s="26"/>
      <c r="I59" s="62"/>
    </row>
    <row r="60" spans="1:10" ht="47.25" x14ac:dyDescent="0.25">
      <c r="A60" s="42"/>
      <c r="B60" s="34" t="s">
        <v>452</v>
      </c>
      <c r="C60" s="35">
        <f>D60+E60</f>
        <v>13.6</v>
      </c>
      <c r="D60" s="36">
        <v>7.1</v>
      </c>
      <c r="E60" s="36">
        <v>6.5</v>
      </c>
      <c r="F60" s="36">
        <v>0</v>
      </c>
      <c r="G60" s="26"/>
      <c r="I60" s="62"/>
    </row>
    <row r="61" spans="1:10" ht="78.75" x14ac:dyDescent="0.25">
      <c r="A61" s="42"/>
      <c r="B61" s="34" t="s">
        <v>451</v>
      </c>
      <c r="C61" s="35">
        <f>D61+E61</f>
        <v>405</v>
      </c>
      <c r="D61" s="36">
        <v>388</v>
      </c>
      <c r="E61" s="36">
        <v>17</v>
      </c>
      <c r="F61" s="36">
        <v>0</v>
      </c>
      <c r="G61" s="26"/>
      <c r="I61" s="62"/>
    </row>
    <row r="62" spans="1:10" ht="63" x14ac:dyDescent="0.25">
      <c r="A62" s="42" t="s">
        <v>15</v>
      </c>
      <c r="B62" s="34" t="s">
        <v>443</v>
      </c>
      <c r="C62" s="35" t="s">
        <v>169</v>
      </c>
      <c r="D62" s="35" t="s">
        <v>169</v>
      </c>
      <c r="E62" s="35" t="s">
        <v>169</v>
      </c>
      <c r="F62" s="35" t="s">
        <v>169</v>
      </c>
      <c r="G62" s="64"/>
      <c r="I62" s="62"/>
    </row>
    <row r="63" spans="1:10" x14ac:dyDescent="0.25">
      <c r="A63" s="42"/>
      <c r="B63" s="34" t="s">
        <v>444</v>
      </c>
      <c r="C63" s="35">
        <f>C74/C$84</f>
        <v>0.76790123456790127</v>
      </c>
      <c r="D63" s="35">
        <f t="shared" ref="D63:F63" si="18">D74/D$84</f>
        <v>0.76804123711340211</v>
      </c>
      <c r="E63" s="35">
        <f t="shared" si="18"/>
        <v>0.76470588235294112</v>
      </c>
      <c r="F63" s="35" t="e">
        <f t="shared" si="18"/>
        <v>#DIV/0!</v>
      </c>
      <c r="G63" s="64"/>
      <c r="I63" s="62"/>
    </row>
    <row r="64" spans="1:10" x14ac:dyDescent="0.25">
      <c r="A64" s="42"/>
      <c r="B64" s="34" t="s">
        <v>445</v>
      </c>
      <c r="C64" s="35">
        <f t="shared" ref="C64:F72" si="19">C75/C$84</f>
        <v>0</v>
      </c>
      <c r="D64" s="35">
        <f t="shared" si="19"/>
        <v>0</v>
      </c>
      <c r="E64" s="35">
        <f t="shared" si="19"/>
        <v>0</v>
      </c>
      <c r="F64" s="35" t="e">
        <f t="shared" si="19"/>
        <v>#DIV/0!</v>
      </c>
      <c r="G64" s="64"/>
      <c r="I64" s="62"/>
    </row>
    <row r="65" spans="1:9" x14ac:dyDescent="0.25">
      <c r="A65" s="42"/>
      <c r="B65" s="34" t="s">
        <v>446</v>
      </c>
      <c r="C65" s="35">
        <f t="shared" si="19"/>
        <v>6.4197530864197536E-2</v>
      </c>
      <c r="D65" s="35">
        <f t="shared" si="19"/>
        <v>6.1855670103092786E-2</v>
      </c>
      <c r="E65" s="35">
        <f t="shared" si="19"/>
        <v>0.11764705882352941</v>
      </c>
      <c r="F65" s="35" t="e">
        <f t="shared" si="19"/>
        <v>#DIV/0!</v>
      </c>
      <c r="G65" s="64"/>
      <c r="I65" s="62"/>
    </row>
    <row r="66" spans="1:9" x14ac:dyDescent="0.25">
      <c r="A66" s="42"/>
      <c r="B66" s="34" t="s">
        <v>447</v>
      </c>
      <c r="C66" s="35">
        <f t="shared" si="19"/>
        <v>3.9506172839506172E-2</v>
      </c>
      <c r="D66" s="35">
        <f t="shared" si="19"/>
        <v>3.8659793814432991E-2</v>
      </c>
      <c r="E66" s="35">
        <f t="shared" si="19"/>
        <v>5.8823529411764705E-2</v>
      </c>
      <c r="F66" s="35" t="e">
        <f t="shared" si="19"/>
        <v>#DIV/0!</v>
      </c>
      <c r="G66" s="64"/>
      <c r="I66" s="62"/>
    </row>
    <row r="67" spans="1:9" x14ac:dyDescent="0.25">
      <c r="A67" s="42"/>
      <c r="B67" s="34" t="s">
        <v>448</v>
      </c>
      <c r="C67" s="35">
        <f t="shared" si="19"/>
        <v>6.9135802469135796E-2</v>
      </c>
      <c r="D67" s="35">
        <f t="shared" si="19"/>
        <v>7.2164948453608241E-2</v>
      </c>
      <c r="E67" s="35">
        <f t="shared" si="19"/>
        <v>0</v>
      </c>
      <c r="F67" s="35" t="e">
        <f t="shared" si="19"/>
        <v>#DIV/0!</v>
      </c>
      <c r="G67" s="64"/>
      <c r="I67" s="62"/>
    </row>
    <row r="68" spans="1:9" x14ac:dyDescent="0.25">
      <c r="A68" s="42"/>
      <c r="B68" s="34" t="s">
        <v>218</v>
      </c>
      <c r="C68" s="35">
        <f t="shared" si="19"/>
        <v>1.7283950617283949E-2</v>
      </c>
      <c r="D68" s="35">
        <f t="shared" si="19"/>
        <v>1.804123711340206E-2</v>
      </c>
      <c r="E68" s="35">
        <f t="shared" si="19"/>
        <v>0</v>
      </c>
      <c r="F68" s="35" t="e">
        <f t="shared" si="19"/>
        <v>#DIV/0!</v>
      </c>
      <c r="G68" s="64"/>
      <c r="I68" s="62"/>
    </row>
    <row r="69" spans="1:9" x14ac:dyDescent="0.25">
      <c r="A69" s="42"/>
      <c r="B69" s="34" t="s">
        <v>219</v>
      </c>
      <c r="C69" s="35">
        <f t="shared" si="19"/>
        <v>4.1975308641975309E-2</v>
      </c>
      <c r="D69" s="35">
        <f t="shared" si="19"/>
        <v>4.1237113402061855E-2</v>
      </c>
      <c r="E69" s="35">
        <f t="shared" si="19"/>
        <v>5.8823529411764705E-2</v>
      </c>
      <c r="F69" s="35" t="e">
        <f t="shared" si="19"/>
        <v>#DIV/0!</v>
      </c>
      <c r="G69" s="64"/>
      <c r="I69" s="62"/>
    </row>
    <row r="70" spans="1:9" x14ac:dyDescent="0.25">
      <c r="A70" s="42"/>
      <c r="B70" s="34" t="s">
        <v>221</v>
      </c>
      <c r="C70" s="35">
        <f t="shared" si="19"/>
        <v>0</v>
      </c>
      <c r="D70" s="35">
        <f t="shared" si="19"/>
        <v>0</v>
      </c>
      <c r="E70" s="35">
        <f t="shared" si="19"/>
        <v>0</v>
      </c>
      <c r="F70" s="35" t="e">
        <f t="shared" si="19"/>
        <v>#DIV/0!</v>
      </c>
      <c r="G70" s="64"/>
      <c r="I70" s="62"/>
    </row>
    <row r="71" spans="1:9" x14ac:dyDescent="0.25">
      <c r="A71" s="42"/>
      <c r="B71" s="34" t="s">
        <v>449</v>
      </c>
      <c r="C71" s="35">
        <f t="shared" si="19"/>
        <v>0</v>
      </c>
      <c r="D71" s="35">
        <f t="shared" si="19"/>
        <v>0</v>
      </c>
      <c r="E71" s="35">
        <f t="shared" si="19"/>
        <v>0</v>
      </c>
      <c r="F71" s="35" t="e">
        <f t="shared" si="19"/>
        <v>#DIV/0!</v>
      </c>
      <c r="G71" s="64"/>
      <c r="I71" s="62"/>
    </row>
    <row r="72" spans="1:9" x14ac:dyDescent="0.25">
      <c r="A72" s="42"/>
      <c r="B72" s="34" t="s">
        <v>450</v>
      </c>
      <c r="C72" s="35">
        <f>C83/C$84</f>
        <v>0</v>
      </c>
      <c r="D72" s="35">
        <f t="shared" si="19"/>
        <v>0</v>
      </c>
      <c r="E72" s="35">
        <f t="shared" si="19"/>
        <v>0</v>
      </c>
      <c r="F72" s="35" t="e">
        <f t="shared" si="19"/>
        <v>#DIV/0!</v>
      </c>
      <c r="G72" s="64"/>
      <c r="I72" s="62"/>
    </row>
    <row r="73" spans="1:9" ht="78.75" x14ac:dyDescent="0.25">
      <c r="A73" s="42"/>
      <c r="B73" s="34" t="s">
        <v>454</v>
      </c>
      <c r="C73" s="35" t="s">
        <v>169</v>
      </c>
      <c r="D73" s="35" t="s">
        <v>169</v>
      </c>
      <c r="E73" s="35" t="s">
        <v>169</v>
      </c>
      <c r="F73" s="35" t="s">
        <v>169</v>
      </c>
      <c r="G73" s="64"/>
      <c r="I73" s="62"/>
    </row>
    <row r="74" spans="1:9" x14ac:dyDescent="0.25">
      <c r="A74" s="42"/>
      <c r="B74" s="34" t="s">
        <v>444</v>
      </c>
      <c r="C74" s="35">
        <f>D74+E74</f>
        <v>311</v>
      </c>
      <c r="D74" s="36">
        <v>298</v>
      </c>
      <c r="E74" s="36">
        <v>13</v>
      </c>
      <c r="F74" s="36">
        <v>0</v>
      </c>
      <c r="G74" s="26"/>
      <c r="I74" s="62"/>
    </row>
    <row r="75" spans="1:9" x14ac:dyDescent="0.25">
      <c r="A75" s="42"/>
      <c r="B75" s="34" t="s">
        <v>445</v>
      </c>
      <c r="C75" s="35">
        <f t="shared" ref="C75:C83" si="20">D75+E75</f>
        <v>0</v>
      </c>
      <c r="D75" s="36"/>
      <c r="E75" s="36"/>
      <c r="F75" s="36"/>
      <c r="G75" s="26"/>
      <c r="I75" s="62"/>
    </row>
    <row r="76" spans="1:9" x14ac:dyDescent="0.25">
      <c r="A76" s="42"/>
      <c r="B76" s="34" t="s">
        <v>446</v>
      </c>
      <c r="C76" s="35">
        <f t="shared" si="20"/>
        <v>26</v>
      </c>
      <c r="D76" s="36">
        <v>24</v>
      </c>
      <c r="E76" s="36">
        <v>2</v>
      </c>
      <c r="F76" s="36">
        <v>0</v>
      </c>
      <c r="G76" s="26"/>
      <c r="I76" s="62"/>
    </row>
    <row r="77" spans="1:9" x14ac:dyDescent="0.25">
      <c r="A77" s="42"/>
      <c r="B77" s="34" t="s">
        <v>447</v>
      </c>
      <c r="C77" s="35">
        <f t="shared" si="20"/>
        <v>16</v>
      </c>
      <c r="D77" s="36">
        <v>15</v>
      </c>
      <c r="E77" s="36">
        <v>1</v>
      </c>
      <c r="F77" s="36">
        <v>0</v>
      </c>
      <c r="G77" s="26"/>
      <c r="I77" s="62"/>
    </row>
    <row r="78" spans="1:9" x14ac:dyDescent="0.25">
      <c r="A78" s="42"/>
      <c r="B78" s="34" t="s">
        <v>448</v>
      </c>
      <c r="C78" s="35">
        <f t="shared" si="20"/>
        <v>28</v>
      </c>
      <c r="D78" s="36">
        <v>28</v>
      </c>
      <c r="E78" s="36">
        <v>0</v>
      </c>
      <c r="F78" s="36">
        <v>0</v>
      </c>
      <c r="G78" s="26"/>
      <c r="I78" s="62"/>
    </row>
    <row r="79" spans="1:9" x14ac:dyDescent="0.25">
      <c r="A79" s="42"/>
      <c r="B79" s="34" t="s">
        <v>218</v>
      </c>
      <c r="C79" s="35">
        <f t="shared" si="20"/>
        <v>7</v>
      </c>
      <c r="D79" s="36">
        <v>7</v>
      </c>
      <c r="E79" s="36">
        <v>0</v>
      </c>
      <c r="F79" s="36">
        <v>0</v>
      </c>
      <c r="G79" s="26"/>
      <c r="I79" s="62"/>
    </row>
    <row r="80" spans="1:9" x14ac:dyDescent="0.25">
      <c r="A80" s="42"/>
      <c r="B80" s="34" t="s">
        <v>219</v>
      </c>
      <c r="C80" s="35">
        <f t="shared" si="20"/>
        <v>17</v>
      </c>
      <c r="D80" s="36">
        <v>16</v>
      </c>
      <c r="E80" s="36">
        <v>1</v>
      </c>
      <c r="F80" s="36">
        <v>0</v>
      </c>
      <c r="G80" s="26"/>
      <c r="I80" s="62"/>
    </row>
    <row r="81" spans="1:9" x14ac:dyDescent="0.25">
      <c r="A81" s="42"/>
      <c r="B81" s="34" t="s">
        <v>221</v>
      </c>
      <c r="C81" s="35">
        <f t="shared" si="20"/>
        <v>0</v>
      </c>
      <c r="D81" s="36">
        <v>0</v>
      </c>
      <c r="E81" s="36">
        <v>0</v>
      </c>
      <c r="F81" s="36">
        <v>0</v>
      </c>
      <c r="G81" s="26"/>
      <c r="I81" s="62"/>
    </row>
    <row r="82" spans="1:9" x14ac:dyDescent="0.25">
      <c r="A82" s="42"/>
      <c r="B82" s="34" t="s">
        <v>449</v>
      </c>
      <c r="C82" s="35">
        <f t="shared" si="20"/>
        <v>0</v>
      </c>
      <c r="D82" s="36">
        <v>0</v>
      </c>
      <c r="E82" s="36">
        <v>0</v>
      </c>
      <c r="F82" s="36">
        <v>0</v>
      </c>
      <c r="G82" s="26"/>
      <c r="I82" s="62"/>
    </row>
    <row r="83" spans="1:9" x14ac:dyDescent="0.25">
      <c r="A83" s="42"/>
      <c r="B83" s="34" t="s">
        <v>450</v>
      </c>
      <c r="C83" s="35">
        <f t="shared" si="20"/>
        <v>0</v>
      </c>
      <c r="D83" s="36">
        <v>0</v>
      </c>
      <c r="E83" s="36">
        <v>0</v>
      </c>
      <c r="F83" s="36">
        <v>0</v>
      </c>
      <c r="G83" s="26"/>
      <c r="I83" s="62"/>
    </row>
    <row r="84" spans="1:9" ht="63" x14ac:dyDescent="0.25">
      <c r="A84" s="42"/>
      <c r="B84" s="34" t="s">
        <v>453</v>
      </c>
      <c r="C84" s="35">
        <f>D84+E84</f>
        <v>405</v>
      </c>
      <c r="D84" s="36">
        <v>388</v>
      </c>
      <c r="E84" s="36">
        <v>17</v>
      </c>
      <c r="F84" s="36">
        <v>0</v>
      </c>
      <c r="G84" s="26"/>
      <c r="I84" s="62"/>
    </row>
    <row r="85" spans="1:9" ht="63" x14ac:dyDescent="0.25">
      <c r="A85" s="33" t="s">
        <v>442</v>
      </c>
      <c r="B85" s="34" t="s">
        <v>63</v>
      </c>
      <c r="C85" s="52">
        <f>(C86/C89)*100</f>
        <v>80.6334039183199</v>
      </c>
      <c r="D85" s="26" t="s">
        <v>169</v>
      </c>
      <c r="E85" s="26" t="s">
        <v>169</v>
      </c>
      <c r="F85" s="35" t="e">
        <f>(F86/F89)*1000</f>
        <v>#DIV/0!</v>
      </c>
      <c r="G85" s="26"/>
      <c r="I85" s="62"/>
    </row>
    <row r="86" spans="1:9" ht="19.5" customHeight="1" x14ac:dyDescent="0.25">
      <c r="A86" s="33"/>
      <c r="B86" s="34"/>
      <c r="C86" s="52">
        <f>((C87/C88)/12)*1000</f>
        <v>45006.367378440962</v>
      </c>
      <c r="D86" s="26" t="s">
        <v>169</v>
      </c>
      <c r="E86" s="26" t="s">
        <v>169</v>
      </c>
      <c r="F86" s="37" t="e">
        <f>((F87/F88)/12)*1000</f>
        <v>#DIV/0!</v>
      </c>
      <c r="G86" s="26"/>
      <c r="I86" s="62"/>
    </row>
    <row r="87" spans="1:9" ht="63" x14ac:dyDescent="0.25">
      <c r="A87" s="60"/>
      <c r="B87" s="34" t="s">
        <v>403</v>
      </c>
      <c r="C87" s="109">
        <v>209927.7</v>
      </c>
      <c r="D87" s="26" t="s">
        <v>169</v>
      </c>
      <c r="E87" s="26" t="s">
        <v>169</v>
      </c>
      <c r="F87" s="36"/>
      <c r="G87" s="26"/>
      <c r="I87" s="62"/>
    </row>
    <row r="88" spans="1:9" ht="47.25" x14ac:dyDescent="0.25">
      <c r="A88" s="60"/>
      <c r="B88" s="34" t="s">
        <v>402</v>
      </c>
      <c r="C88" s="110">
        <v>388.7</v>
      </c>
      <c r="D88" s="26" t="s">
        <v>169</v>
      </c>
      <c r="E88" s="26" t="s">
        <v>169</v>
      </c>
      <c r="F88" s="36"/>
      <c r="G88" s="26"/>
      <c r="I88" s="62"/>
    </row>
    <row r="89" spans="1:9" ht="22.5" customHeight="1" x14ac:dyDescent="0.25">
      <c r="A89" s="60"/>
      <c r="B89" s="34"/>
      <c r="C89" s="52">
        <f>((C90/C91)/12)*1000</f>
        <v>55816.033047583544</v>
      </c>
      <c r="D89" s="26" t="s">
        <v>169</v>
      </c>
      <c r="E89" s="26" t="s">
        <v>169</v>
      </c>
      <c r="F89" s="43" t="e">
        <f>((F90/F91)/12)*1000</f>
        <v>#DIV/0!</v>
      </c>
      <c r="G89" s="26"/>
      <c r="I89" s="62"/>
    </row>
    <row r="90" spans="1:9" ht="63" x14ac:dyDescent="0.25">
      <c r="A90" s="60"/>
      <c r="B90" s="34" t="s">
        <v>397</v>
      </c>
      <c r="C90" s="36">
        <v>179705.3</v>
      </c>
      <c r="D90" s="26" t="s">
        <v>169</v>
      </c>
      <c r="E90" s="26" t="s">
        <v>169</v>
      </c>
      <c r="F90" s="36"/>
      <c r="G90" s="26"/>
      <c r="I90" s="62"/>
    </row>
    <row r="91" spans="1:9" ht="63" x14ac:dyDescent="0.25">
      <c r="A91" s="60"/>
      <c r="B91" s="34" t="s">
        <v>398</v>
      </c>
      <c r="C91" s="36">
        <v>268.3</v>
      </c>
      <c r="D91" s="26" t="s">
        <v>169</v>
      </c>
      <c r="E91" s="26" t="s">
        <v>169</v>
      </c>
      <c r="F91" s="36"/>
      <c r="G91" s="26"/>
      <c r="I91" s="62"/>
    </row>
    <row r="92" spans="1:9" ht="31.5" x14ac:dyDescent="0.25">
      <c r="A92" s="30" t="s">
        <v>17</v>
      </c>
      <c r="B92" s="41" t="s">
        <v>65</v>
      </c>
      <c r="C92" s="32"/>
      <c r="D92" s="32"/>
      <c r="E92" s="32"/>
      <c r="F92" s="32"/>
      <c r="G92" s="32" t="s">
        <v>1093</v>
      </c>
      <c r="I92" s="62"/>
    </row>
    <row r="93" spans="1:9" ht="31.5" x14ac:dyDescent="0.25">
      <c r="A93" s="33" t="s">
        <v>188</v>
      </c>
      <c r="B93" s="34" t="s">
        <v>189</v>
      </c>
      <c r="C93" s="35">
        <f>C94/C95</f>
        <v>12.821366024518388</v>
      </c>
      <c r="D93" s="35">
        <f t="shared" ref="D93:F93" si="21">D94/D95</f>
        <v>12.812021857923497</v>
      </c>
      <c r="E93" s="35">
        <f t="shared" si="21"/>
        <v>13.054545454545455</v>
      </c>
      <c r="F93" s="35" t="e">
        <f t="shared" si="21"/>
        <v>#DIV/0!</v>
      </c>
      <c r="G93" s="26"/>
      <c r="I93" s="62"/>
    </row>
    <row r="94" spans="1:9" ht="63" x14ac:dyDescent="0.25">
      <c r="A94" s="33"/>
      <c r="B94" s="34" t="s">
        <v>190</v>
      </c>
      <c r="C94" s="35">
        <f>D94+E94</f>
        <v>36605</v>
      </c>
      <c r="D94" s="36">
        <v>35169</v>
      </c>
      <c r="E94" s="36">
        <v>1436</v>
      </c>
      <c r="F94" s="36">
        <v>0</v>
      </c>
      <c r="G94" s="26"/>
      <c r="I94" s="62"/>
    </row>
    <row r="95" spans="1:9" ht="31.5" x14ac:dyDescent="0.25">
      <c r="A95" s="33"/>
      <c r="B95" s="34" t="s">
        <v>191</v>
      </c>
      <c r="C95" s="35">
        <f>D95+E95</f>
        <v>2855</v>
      </c>
      <c r="D95" s="36">
        <v>2745</v>
      </c>
      <c r="E95" s="36">
        <v>110</v>
      </c>
      <c r="F95" s="36">
        <v>0</v>
      </c>
      <c r="G95" s="26"/>
      <c r="I95" s="62"/>
    </row>
    <row r="96" spans="1:9" ht="47.25" x14ac:dyDescent="0.25">
      <c r="A96" s="33" t="s">
        <v>16</v>
      </c>
      <c r="B96" s="34" t="s">
        <v>455</v>
      </c>
      <c r="C96" s="26" t="s">
        <v>169</v>
      </c>
      <c r="D96" s="26" t="s">
        <v>169</v>
      </c>
      <c r="E96" s="26" t="s">
        <v>169</v>
      </c>
      <c r="F96" s="26" t="s">
        <v>169</v>
      </c>
      <c r="G96" s="26"/>
      <c r="I96" s="62"/>
    </row>
    <row r="97" spans="1:9" x14ac:dyDescent="0.25">
      <c r="A97" s="33"/>
      <c r="B97" s="38" t="s">
        <v>66</v>
      </c>
      <c r="C97" s="35">
        <f>(C100/C103)*100</f>
        <v>100</v>
      </c>
      <c r="D97" s="35">
        <f t="shared" ref="D97:F97" si="22">(D100/D103)*100</f>
        <v>100</v>
      </c>
      <c r="E97" s="35">
        <f t="shared" si="22"/>
        <v>100</v>
      </c>
      <c r="F97" s="35" t="e">
        <f t="shared" si="22"/>
        <v>#DIV/0!</v>
      </c>
      <c r="G97" s="26"/>
      <c r="I97" s="62"/>
    </row>
    <row r="98" spans="1:9" x14ac:dyDescent="0.25">
      <c r="A98" s="33"/>
      <c r="B98" s="38" t="s">
        <v>67</v>
      </c>
      <c r="C98" s="35">
        <f>(C101/C103)*100</f>
        <v>100</v>
      </c>
      <c r="D98" s="35">
        <f t="shared" ref="D98:F98" si="23">(D101/D103)*100</f>
        <v>100</v>
      </c>
      <c r="E98" s="35">
        <f t="shared" si="23"/>
        <v>100</v>
      </c>
      <c r="F98" s="35" t="e">
        <f t="shared" si="23"/>
        <v>#DIV/0!</v>
      </c>
      <c r="G98" s="26"/>
      <c r="I98" s="62"/>
    </row>
    <row r="99" spans="1:9" x14ac:dyDescent="0.25">
      <c r="A99" s="33"/>
      <c r="B99" s="38" t="s">
        <v>68</v>
      </c>
      <c r="C99" s="35">
        <f>(C102/C103)*100</f>
        <v>100</v>
      </c>
      <c r="D99" s="35">
        <f t="shared" ref="D99:F99" si="24">(D102/D103)*100</f>
        <v>100</v>
      </c>
      <c r="E99" s="35">
        <f t="shared" si="24"/>
        <v>100</v>
      </c>
      <c r="F99" s="35" t="e">
        <f t="shared" si="24"/>
        <v>#DIV/0!</v>
      </c>
      <c r="G99" s="26"/>
      <c r="I99" s="62"/>
    </row>
    <row r="100" spans="1:9" ht="31.5" x14ac:dyDescent="0.25">
      <c r="A100" s="33"/>
      <c r="B100" s="34" t="s">
        <v>69</v>
      </c>
      <c r="C100" s="35">
        <f>D100+E100</f>
        <v>19</v>
      </c>
      <c r="D100" s="36">
        <v>18</v>
      </c>
      <c r="E100" s="36">
        <v>1</v>
      </c>
      <c r="F100" s="36">
        <v>0</v>
      </c>
      <c r="G100" s="26"/>
      <c r="I100" s="62"/>
    </row>
    <row r="101" spans="1:9" ht="31.5" x14ac:dyDescent="0.25">
      <c r="A101" s="33"/>
      <c r="B101" s="34" t="s">
        <v>70</v>
      </c>
      <c r="C101" s="35">
        <f t="shared" ref="C101:C103" si="25">D101+E101</f>
        <v>19</v>
      </c>
      <c r="D101" s="36">
        <v>18</v>
      </c>
      <c r="E101" s="36">
        <v>1</v>
      </c>
      <c r="F101" s="36">
        <v>0</v>
      </c>
      <c r="G101" s="26"/>
      <c r="I101" s="62"/>
    </row>
    <row r="102" spans="1:9" ht="31.5" x14ac:dyDescent="0.25">
      <c r="A102" s="33"/>
      <c r="B102" s="34" t="s">
        <v>71</v>
      </c>
      <c r="C102" s="35">
        <f t="shared" si="25"/>
        <v>19</v>
      </c>
      <c r="D102" s="36">
        <v>18</v>
      </c>
      <c r="E102" s="36">
        <v>1</v>
      </c>
      <c r="F102" s="36">
        <v>0</v>
      </c>
      <c r="G102" s="26"/>
      <c r="I102" s="62"/>
    </row>
    <row r="103" spans="1:9" ht="31.5" x14ac:dyDescent="0.25">
      <c r="A103" s="33"/>
      <c r="B103" s="34" t="s">
        <v>72</v>
      </c>
      <c r="C103" s="35">
        <f t="shared" si="25"/>
        <v>19</v>
      </c>
      <c r="D103" s="36">
        <v>18</v>
      </c>
      <c r="E103" s="36">
        <v>1</v>
      </c>
      <c r="F103" s="36">
        <v>0</v>
      </c>
      <c r="G103" s="26"/>
      <c r="I103" s="62"/>
    </row>
    <row r="104" spans="1:9" ht="31.5" x14ac:dyDescent="0.25">
      <c r="A104" s="33" t="s">
        <v>193</v>
      </c>
      <c r="B104" s="34" t="s">
        <v>192</v>
      </c>
      <c r="C104" s="35">
        <f>(C105/C106)*100</f>
        <v>84.210526315789465</v>
      </c>
      <c r="D104" s="35">
        <f t="shared" ref="D104:F104" si="26">(D105/D106)*100</f>
        <v>83.333333333333343</v>
      </c>
      <c r="E104" s="35">
        <f t="shared" si="26"/>
        <v>100</v>
      </c>
      <c r="F104" s="35" t="e">
        <f t="shared" si="26"/>
        <v>#DIV/0!</v>
      </c>
      <c r="G104" s="26"/>
      <c r="I104" s="62"/>
    </row>
    <row r="105" spans="1:9" ht="31.5" x14ac:dyDescent="0.25">
      <c r="A105" s="33"/>
      <c r="B105" s="34" t="s">
        <v>194</v>
      </c>
      <c r="C105" s="35">
        <f>D105+E105</f>
        <v>16</v>
      </c>
      <c r="D105" s="36">
        <v>15</v>
      </c>
      <c r="E105" s="36">
        <v>1</v>
      </c>
      <c r="F105" s="36">
        <v>0</v>
      </c>
      <c r="G105" s="26"/>
      <c r="I105" s="62"/>
    </row>
    <row r="106" spans="1:9" ht="31.5" x14ac:dyDescent="0.25">
      <c r="A106" s="33"/>
      <c r="B106" s="34" t="s">
        <v>195</v>
      </c>
      <c r="C106" s="35">
        <f t="shared" ref="C106" si="27">D106+E106</f>
        <v>19</v>
      </c>
      <c r="D106" s="36">
        <v>18</v>
      </c>
      <c r="E106" s="36">
        <v>1</v>
      </c>
      <c r="F106" s="36">
        <v>0</v>
      </c>
      <c r="G106" s="26"/>
      <c r="I106" s="62"/>
    </row>
    <row r="107" spans="1:9" ht="31.5" x14ac:dyDescent="0.25">
      <c r="A107" s="33" t="s">
        <v>1020</v>
      </c>
      <c r="B107" s="34" t="s">
        <v>456</v>
      </c>
      <c r="C107" s="35">
        <f>(C108/C109)*100</f>
        <v>0.38226299694189603</v>
      </c>
      <c r="D107" s="35">
        <f>(D108/D109)*100</f>
        <v>0.39541320680110714</v>
      </c>
      <c r="E107" s="35">
        <f>(E108/E109)*100</f>
        <v>0</v>
      </c>
      <c r="F107" s="35" t="e">
        <f t="shared" ref="F107" si="28">(F108/F109)*100</f>
        <v>#DIV/0!</v>
      </c>
      <c r="G107" s="26"/>
      <c r="I107" s="62"/>
    </row>
    <row r="108" spans="1:9" ht="47.25" x14ac:dyDescent="0.25">
      <c r="A108" s="33"/>
      <c r="B108" s="34" t="s">
        <v>196</v>
      </c>
      <c r="C108" s="35">
        <f>D108+E108</f>
        <v>10</v>
      </c>
      <c r="D108" s="36">
        <v>10</v>
      </c>
      <c r="E108" s="36">
        <v>0</v>
      </c>
      <c r="F108" s="36">
        <v>0</v>
      </c>
      <c r="G108" s="26"/>
      <c r="I108" s="62"/>
    </row>
    <row r="109" spans="1:9" ht="31.5" x14ac:dyDescent="0.25">
      <c r="A109" s="33"/>
      <c r="B109" s="34" t="s">
        <v>197</v>
      </c>
      <c r="C109" s="35">
        <f t="shared" ref="C109" si="29">D109+E109</f>
        <v>2616</v>
      </c>
      <c r="D109" s="36">
        <v>2529</v>
      </c>
      <c r="E109" s="36">
        <v>87</v>
      </c>
      <c r="F109" s="36">
        <v>0</v>
      </c>
      <c r="G109" s="26"/>
      <c r="I109" s="62"/>
    </row>
    <row r="110" spans="1:9" ht="31.5" x14ac:dyDescent="0.25">
      <c r="A110" s="30" t="s">
        <v>18</v>
      </c>
      <c r="B110" s="41" t="s">
        <v>73</v>
      </c>
      <c r="C110" s="32"/>
      <c r="D110" s="32"/>
      <c r="E110" s="32"/>
      <c r="F110" s="32"/>
      <c r="G110" s="32" t="s">
        <v>1091</v>
      </c>
      <c r="I110" s="62"/>
    </row>
    <row r="111" spans="1:9" ht="63" x14ac:dyDescent="0.25">
      <c r="A111" s="33" t="s">
        <v>198</v>
      </c>
      <c r="B111" s="34" t="s">
        <v>457</v>
      </c>
      <c r="C111" s="35">
        <f>(C112/C113)*100</f>
        <v>15.691768826619965</v>
      </c>
      <c r="D111" s="35">
        <f t="shared" ref="D111:F111" si="30">(D112/D113)*100</f>
        <v>16.320582877959929</v>
      </c>
      <c r="E111" s="35">
        <f t="shared" si="30"/>
        <v>0</v>
      </c>
      <c r="F111" s="35" t="e">
        <f t="shared" si="30"/>
        <v>#DIV/0!</v>
      </c>
      <c r="G111" s="26"/>
      <c r="I111" s="62"/>
    </row>
    <row r="112" spans="1:9" ht="63" x14ac:dyDescent="0.25">
      <c r="A112" s="33"/>
      <c r="B112" s="34" t="s">
        <v>458</v>
      </c>
      <c r="C112" s="35">
        <f>D112+E112</f>
        <v>448</v>
      </c>
      <c r="D112" s="36">
        <v>448</v>
      </c>
      <c r="E112" s="36">
        <v>0</v>
      </c>
      <c r="F112" s="36">
        <v>0</v>
      </c>
      <c r="G112" s="26"/>
      <c r="I112" s="62"/>
    </row>
    <row r="113" spans="1:10" ht="63" x14ac:dyDescent="0.25">
      <c r="A113" s="33"/>
      <c r="B113" s="34" t="s">
        <v>459</v>
      </c>
      <c r="C113" s="35">
        <f>D113+E113</f>
        <v>2855</v>
      </c>
      <c r="D113" s="36">
        <v>2745</v>
      </c>
      <c r="E113" s="36">
        <v>110</v>
      </c>
      <c r="F113" s="36">
        <v>0</v>
      </c>
      <c r="G113" s="26"/>
      <c r="I113" s="62"/>
    </row>
    <row r="114" spans="1:10" ht="47.25" x14ac:dyDescent="0.25">
      <c r="A114" s="33" t="s">
        <v>19</v>
      </c>
      <c r="B114" s="34" t="s">
        <v>460</v>
      </c>
      <c r="C114" s="35">
        <f>(C115/C116)*100</f>
        <v>1.2609457092819614</v>
      </c>
      <c r="D114" s="35">
        <f t="shared" ref="D114:F114" si="31">(D115/D116)*100</f>
        <v>1.3114754098360655</v>
      </c>
      <c r="E114" s="35">
        <f t="shared" si="31"/>
        <v>0</v>
      </c>
      <c r="F114" s="35" t="e">
        <f t="shared" si="31"/>
        <v>#DIV/0!</v>
      </c>
      <c r="G114" s="26"/>
      <c r="I114" s="62"/>
    </row>
    <row r="115" spans="1:10" ht="63" x14ac:dyDescent="0.25">
      <c r="A115" s="33"/>
      <c r="B115" s="34" t="s">
        <v>461</v>
      </c>
      <c r="C115" s="35">
        <f t="shared" ref="C115:C116" si="32">D115+E115</f>
        <v>36</v>
      </c>
      <c r="D115" s="36">
        <v>36</v>
      </c>
      <c r="E115" s="36">
        <v>0</v>
      </c>
      <c r="F115" s="36">
        <v>0</v>
      </c>
      <c r="G115" s="26"/>
      <c r="I115" s="62"/>
    </row>
    <row r="116" spans="1:10" ht="47.25" x14ac:dyDescent="0.25">
      <c r="A116" s="33"/>
      <c r="B116" s="34" t="s">
        <v>462</v>
      </c>
      <c r="C116" s="35">
        <f t="shared" si="32"/>
        <v>2855</v>
      </c>
      <c r="D116" s="36">
        <v>2745</v>
      </c>
      <c r="E116" s="36">
        <v>110</v>
      </c>
      <c r="F116" s="36">
        <v>0</v>
      </c>
      <c r="G116" s="26"/>
      <c r="I116" s="62"/>
    </row>
    <row r="117" spans="1:10" s="18" customFormat="1" ht="63" x14ac:dyDescent="0.25">
      <c r="A117" s="33" t="s">
        <v>199</v>
      </c>
      <c r="B117" s="34" t="s">
        <v>463</v>
      </c>
      <c r="C117" s="26">
        <f>(C129/C$140)*100</f>
        <v>31.460674157303369</v>
      </c>
      <c r="D117" s="26" t="s">
        <v>169</v>
      </c>
      <c r="E117" s="26" t="s">
        <v>169</v>
      </c>
      <c r="F117" s="26" t="e">
        <f>(F129/F$140)*100</f>
        <v>#DIV/0!</v>
      </c>
      <c r="G117" s="26"/>
      <c r="I117" s="67">
        <v>2018</v>
      </c>
      <c r="J117" s="18" t="s">
        <v>440</v>
      </c>
    </row>
    <row r="118" spans="1:10" s="18" customFormat="1" x14ac:dyDescent="0.25">
      <c r="A118" s="33"/>
      <c r="B118" s="34" t="s">
        <v>464</v>
      </c>
      <c r="C118" s="26">
        <f>(C130/C$140)*100</f>
        <v>0</v>
      </c>
      <c r="D118" s="26" t="s">
        <v>169</v>
      </c>
      <c r="E118" s="26" t="s">
        <v>169</v>
      </c>
      <c r="F118" s="26" t="e">
        <f t="shared" ref="F118:F126" si="33">(F130/F$140)*100</f>
        <v>#DIV/0!</v>
      </c>
      <c r="G118" s="26"/>
      <c r="I118" s="67">
        <v>2018</v>
      </c>
      <c r="J118" s="18" t="s">
        <v>440</v>
      </c>
    </row>
    <row r="119" spans="1:10" s="18" customFormat="1" x14ac:dyDescent="0.25">
      <c r="A119" s="33"/>
      <c r="B119" s="34" t="s">
        <v>465</v>
      </c>
      <c r="C119" s="26">
        <f t="shared" ref="C119:C126" si="34">(C131/C$140)*100</f>
        <v>19.311797752808989</v>
      </c>
      <c r="D119" s="26" t="s">
        <v>169</v>
      </c>
      <c r="E119" s="26" t="s">
        <v>169</v>
      </c>
      <c r="F119" s="26" t="e">
        <f t="shared" si="33"/>
        <v>#DIV/0!</v>
      </c>
      <c r="G119" s="26"/>
      <c r="I119" s="67">
        <v>2018</v>
      </c>
      <c r="J119" s="18" t="s">
        <v>440</v>
      </c>
    </row>
    <row r="120" spans="1:10" s="18" customFormat="1" x14ac:dyDescent="0.25">
      <c r="A120" s="33"/>
      <c r="B120" s="34" t="s">
        <v>466</v>
      </c>
      <c r="C120" s="26">
        <f t="shared" si="34"/>
        <v>7.3033707865168536</v>
      </c>
      <c r="D120" s="26" t="s">
        <v>169</v>
      </c>
      <c r="E120" s="26" t="s">
        <v>169</v>
      </c>
      <c r="F120" s="26" t="e">
        <f t="shared" si="33"/>
        <v>#DIV/0!</v>
      </c>
      <c r="G120" s="26"/>
      <c r="I120" s="67">
        <v>2018</v>
      </c>
      <c r="J120" s="18" t="s">
        <v>440</v>
      </c>
    </row>
    <row r="121" spans="1:10" s="18" customFormat="1" x14ac:dyDescent="0.25">
      <c r="A121" s="33"/>
      <c r="B121" s="34" t="s">
        <v>467</v>
      </c>
      <c r="C121" s="26">
        <f t="shared" si="34"/>
        <v>0</v>
      </c>
      <c r="D121" s="26" t="s">
        <v>169</v>
      </c>
      <c r="E121" s="26" t="s">
        <v>169</v>
      </c>
      <c r="F121" s="26" t="e">
        <f t="shared" si="33"/>
        <v>#DIV/0!</v>
      </c>
      <c r="G121" s="26"/>
      <c r="I121" s="67">
        <v>2018</v>
      </c>
      <c r="J121" s="18" t="s">
        <v>440</v>
      </c>
    </row>
    <row r="122" spans="1:10" s="18" customFormat="1" x14ac:dyDescent="0.25">
      <c r="A122" s="33"/>
      <c r="B122" s="34" t="s">
        <v>468</v>
      </c>
      <c r="C122" s="26">
        <f t="shared" si="34"/>
        <v>2.106741573033708</v>
      </c>
      <c r="D122" s="26" t="s">
        <v>169</v>
      </c>
      <c r="E122" s="26" t="s">
        <v>169</v>
      </c>
      <c r="F122" s="26" t="e">
        <f t="shared" si="33"/>
        <v>#DIV/0!</v>
      </c>
      <c r="G122" s="26"/>
      <c r="I122" s="67">
        <v>2018</v>
      </c>
      <c r="J122" s="18" t="s">
        <v>440</v>
      </c>
    </row>
    <row r="123" spans="1:10" s="18" customFormat="1" x14ac:dyDescent="0.25">
      <c r="A123" s="33"/>
      <c r="B123" s="34" t="s">
        <v>469</v>
      </c>
      <c r="C123" s="26">
        <f t="shared" si="34"/>
        <v>2.7387640449438204</v>
      </c>
      <c r="D123" s="26" t="s">
        <v>169</v>
      </c>
      <c r="E123" s="26" t="s">
        <v>169</v>
      </c>
      <c r="F123" s="26" t="e">
        <f t="shared" si="33"/>
        <v>#DIV/0!</v>
      </c>
      <c r="G123" s="26"/>
      <c r="I123" s="67">
        <v>2018</v>
      </c>
      <c r="J123" s="18" t="s">
        <v>440</v>
      </c>
    </row>
    <row r="124" spans="1:10" s="18" customFormat="1" x14ac:dyDescent="0.25">
      <c r="A124" s="33"/>
      <c r="B124" s="34" t="s">
        <v>470</v>
      </c>
      <c r="C124" s="26">
        <f t="shared" si="34"/>
        <v>0</v>
      </c>
      <c r="D124" s="26" t="s">
        <v>169</v>
      </c>
      <c r="E124" s="26" t="s">
        <v>169</v>
      </c>
      <c r="F124" s="26" t="e">
        <f t="shared" si="33"/>
        <v>#DIV/0!</v>
      </c>
      <c r="G124" s="26"/>
      <c r="I124" s="67">
        <v>2018</v>
      </c>
      <c r="J124" s="18" t="s">
        <v>440</v>
      </c>
    </row>
    <row r="125" spans="1:10" s="18" customFormat="1" x14ac:dyDescent="0.25">
      <c r="A125" s="33"/>
      <c r="B125" s="34" t="s">
        <v>471</v>
      </c>
      <c r="C125" s="26">
        <f t="shared" si="34"/>
        <v>0</v>
      </c>
      <c r="D125" s="26" t="s">
        <v>169</v>
      </c>
      <c r="E125" s="26" t="s">
        <v>169</v>
      </c>
      <c r="F125" s="26" t="e">
        <f t="shared" si="33"/>
        <v>#DIV/0!</v>
      </c>
      <c r="G125" s="26"/>
      <c r="I125" s="67">
        <v>2018</v>
      </c>
      <c r="J125" s="18" t="s">
        <v>440</v>
      </c>
    </row>
    <row r="126" spans="1:10" s="18" customFormat="1" x14ac:dyDescent="0.25">
      <c r="A126" s="33"/>
      <c r="B126" s="34" t="s">
        <v>426</v>
      </c>
      <c r="C126" s="26">
        <f t="shared" si="34"/>
        <v>68.539325842696627</v>
      </c>
      <c r="D126" s="26" t="s">
        <v>169</v>
      </c>
      <c r="E126" s="26" t="s">
        <v>169</v>
      </c>
      <c r="F126" s="26" t="e">
        <f t="shared" si="33"/>
        <v>#DIV/0!</v>
      </c>
      <c r="G126" s="26"/>
      <c r="I126" s="67">
        <v>2018</v>
      </c>
      <c r="J126" s="18" t="s">
        <v>440</v>
      </c>
    </row>
    <row r="127" spans="1:10" s="18" customFormat="1" x14ac:dyDescent="0.25">
      <c r="A127" s="33"/>
      <c r="B127" s="34" t="s">
        <v>472</v>
      </c>
      <c r="C127" s="26">
        <f>(C139/C$140)*100</f>
        <v>0</v>
      </c>
      <c r="D127" s="26" t="s">
        <v>169</v>
      </c>
      <c r="E127" s="26" t="s">
        <v>169</v>
      </c>
      <c r="F127" s="26" t="e">
        <f>(F139/F$140)*100</f>
        <v>#DIV/0!</v>
      </c>
      <c r="G127" s="26"/>
      <c r="I127" s="67">
        <v>2018</v>
      </c>
      <c r="J127" s="18" t="s">
        <v>440</v>
      </c>
    </row>
    <row r="128" spans="1:10" s="18" customFormat="1" ht="83.25" customHeight="1" x14ac:dyDescent="0.25">
      <c r="A128" s="33"/>
      <c r="B128" s="34" t="s">
        <v>473</v>
      </c>
      <c r="C128" s="26" t="s">
        <v>169</v>
      </c>
      <c r="D128" s="26" t="s">
        <v>169</v>
      </c>
      <c r="E128" s="26" t="s">
        <v>169</v>
      </c>
      <c r="F128" s="26" t="s">
        <v>169</v>
      </c>
      <c r="G128" s="26"/>
      <c r="I128" s="67">
        <v>2018</v>
      </c>
      <c r="J128" s="18" t="s">
        <v>440</v>
      </c>
    </row>
    <row r="129" spans="1:10" s="18" customFormat="1" x14ac:dyDescent="0.25">
      <c r="A129" s="33"/>
      <c r="B129" s="34" t="s">
        <v>419</v>
      </c>
      <c r="C129" s="36">
        <v>448</v>
      </c>
      <c r="D129" s="26" t="s">
        <v>169</v>
      </c>
      <c r="E129" s="26" t="s">
        <v>169</v>
      </c>
      <c r="F129" s="36">
        <v>0</v>
      </c>
      <c r="G129" s="26"/>
      <c r="I129" s="67">
        <v>2018</v>
      </c>
      <c r="J129" s="18" t="s">
        <v>440</v>
      </c>
    </row>
    <row r="130" spans="1:10" s="18" customFormat="1" x14ac:dyDescent="0.25">
      <c r="A130" s="33"/>
      <c r="B130" s="34" t="s">
        <v>464</v>
      </c>
      <c r="C130" s="36">
        <v>0</v>
      </c>
      <c r="D130" s="26" t="s">
        <v>169</v>
      </c>
      <c r="E130" s="26" t="s">
        <v>169</v>
      </c>
      <c r="F130" s="36">
        <v>0</v>
      </c>
      <c r="G130" s="26"/>
      <c r="I130" s="67">
        <v>2018</v>
      </c>
      <c r="J130" s="18" t="s">
        <v>440</v>
      </c>
    </row>
    <row r="131" spans="1:10" s="18" customFormat="1" x14ac:dyDescent="0.25">
      <c r="A131" s="33"/>
      <c r="B131" s="34" t="s">
        <v>465</v>
      </c>
      <c r="C131" s="36">
        <v>275</v>
      </c>
      <c r="D131" s="26" t="s">
        <v>169</v>
      </c>
      <c r="E131" s="26" t="s">
        <v>169</v>
      </c>
      <c r="F131" s="36">
        <v>0</v>
      </c>
      <c r="G131" s="26"/>
      <c r="I131" s="67">
        <v>2018</v>
      </c>
      <c r="J131" s="18" t="s">
        <v>440</v>
      </c>
    </row>
    <row r="132" spans="1:10" s="18" customFormat="1" x14ac:dyDescent="0.25">
      <c r="A132" s="33"/>
      <c r="B132" s="34" t="s">
        <v>466</v>
      </c>
      <c r="C132" s="36">
        <v>104</v>
      </c>
      <c r="D132" s="26" t="s">
        <v>169</v>
      </c>
      <c r="E132" s="26" t="s">
        <v>169</v>
      </c>
      <c r="F132" s="36">
        <v>0</v>
      </c>
      <c r="G132" s="26"/>
      <c r="I132" s="67">
        <v>2018</v>
      </c>
      <c r="J132" s="18" t="s">
        <v>440</v>
      </c>
    </row>
    <row r="133" spans="1:10" s="18" customFormat="1" x14ac:dyDescent="0.25">
      <c r="A133" s="33"/>
      <c r="B133" s="34" t="s">
        <v>467</v>
      </c>
      <c r="C133" s="36">
        <v>0</v>
      </c>
      <c r="D133" s="26" t="s">
        <v>169</v>
      </c>
      <c r="E133" s="26" t="s">
        <v>169</v>
      </c>
      <c r="F133" s="36">
        <v>0</v>
      </c>
      <c r="G133" s="26"/>
      <c r="I133" s="67">
        <v>2018</v>
      </c>
      <c r="J133" s="18" t="s">
        <v>440</v>
      </c>
    </row>
    <row r="134" spans="1:10" s="18" customFormat="1" x14ac:dyDescent="0.25">
      <c r="A134" s="33"/>
      <c r="B134" s="34" t="s">
        <v>468</v>
      </c>
      <c r="C134" s="36">
        <v>30</v>
      </c>
      <c r="D134" s="26" t="s">
        <v>169</v>
      </c>
      <c r="E134" s="26" t="s">
        <v>169</v>
      </c>
      <c r="F134" s="36">
        <v>0</v>
      </c>
      <c r="G134" s="26"/>
      <c r="I134" s="67">
        <v>2018</v>
      </c>
      <c r="J134" s="18" t="s">
        <v>440</v>
      </c>
    </row>
    <row r="135" spans="1:10" s="18" customFormat="1" x14ac:dyDescent="0.25">
      <c r="A135" s="33"/>
      <c r="B135" s="34" t="s">
        <v>469</v>
      </c>
      <c r="C135" s="36">
        <v>39</v>
      </c>
      <c r="D135" s="26" t="s">
        <v>169</v>
      </c>
      <c r="E135" s="26" t="s">
        <v>169</v>
      </c>
      <c r="F135" s="36">
        <v>0</v>
      </c>
      <c r="G135" s="26"/>
      <c r="I135" s="67">
        <v>2018</v>
      </c>
      <c r="J135" s="18" t="s">
        <v>440</v>
      </c>
    </row>
    <row r="136" spans="1:10" s="18" customFormat="1" x14ac:dyDescent="0.25">
      <c r="A136" s="33"/>
      <c r="B136" s="34" t="s">
        <v>470</v>
      </c>
      <c r="C136" s="36">
        <v>0</v>
      </c>
      <c r="D136" s="26" t="s">
        <v>169</v>
      </c>
      <c r="E136" s="26" t="s">
        <v>169</v>
      </c>
      <c r="F136" s="36">
        <v>0</v>
      </c>
      <c r="G136" s="26"/>
      <c r="I136" s="67">
        <v>2018</v>
      </c>
      <c r="J136" s="18" t="s">
        <v>440</v>
      </c>
    </row>
    <row r="137" spans="1:10" s="18" customFormat="1" x14ac:dyDescent="0.25">
      <c r="A137" s="33"/>
      <c r="B137" s="34" t="s">
        <v>477</v>
      </c>
      <c r="C137" s="36">
        <v>0</v>
      </c>
      <c r="D137" s="26" t="s">
        <v>169</v>
      </c>
      <c r="E137" s="26" t="s">
        <v>169</v>
      </c>
      <c r="F137" s="36">
        <v>0</v>
      </c>
      <c r="G137" s="26"/>
      <c r="I137" s="67">
        <v>2018</v>
      </c>
      <c r="J137" s="18" t="s">
        <v>440</v>
      </c>
    </row>
    <row r="138" spans="1:10" s="18" customFormat="1" x14ac:dyDescent="0.25">
      <c r="A138" s="33"/>
      <c r="B138" s="34" t="s">
        <v>421</v>
      </c>
      <c r="C138" s="36">
        <v>976</v>
      </c>
      <c r="D138" s="26" t="s">
        <v>169</v>
      </c>
      <c r="E138" s="26" t="s">
        <v>169</v>
      </c>
      <c r="F138" s="36">
        <v>0</v>
      </c>
      <c r="G138" s="26"/>
      <c r="I138" s="67">
        <v>2018</v>
      </c>
      <c r="J138" s="18" t="s">
        <v>440</v>
      </c>
    </row>
    <row r="139" spans="1:10" s="18" customFormat="1" x14ac:dyDescent="0.25">
      <c r="A139" s="33"/>
      <c r="B139" s="34" t="s">
        <v>422</v>
      </c>
      <c r="C139" s="36">
        <v>0</v>
      </c>
      <c r="D139" s="26" t="s">
        <v>169</v>
      </c>
      <c r="E139" s="26" t="s">
        <v>169</v>
      </c>
      <c r="F139" s="36">
        <v>0</v>
      </c>
      <c r="G139" s="26"/>
      <c r="I139" s="67">
        <v>2018</v>
      </c>
      <c r="J139" s="18" t="s">
        <v>440</v>
      </c>
    </row>
    <row r="140" spans="1:10" s="18" customFormat="1" ht="94.5" x14ac:dyDescent="0.25">
      <c r="A140" s="33"/>
      <c r="B140" s="34" t="s">
        <v>474</v>
      </c>
      <c r="C140" s="35">
        <f>C141+C142+C143</f>
        <v>1424</v>
      </c>
      <c r="D140" s="26" t="s">
        <v>169</v>
      </c>
      <c r="E140" s="26" t="s">
        <v>169</v>
      </c>
      <c r="F140" s="35">
        <f>F141+F142+F143</f>
        <v>0</v>
      </c>
      <c r="G140" s="26"/>
      <c r="I140" s="67">
        <v>2018</v>
      </c>
      <c r="J140" s="18" t="s">
        <v>440</v>
      </c>
    </row>
    <row r="141" spans="1:10" s="18" customFormat="1" x14ac:dyDescent="0.25">
      <c r="A141" s="33"/>
      <c r="B141" s="34" t="s">
        <v>475</v>
      </c>
      <c r="C141" s="36">
        <v>448</v>
      </c>
      <c r="D141" s="26" t="s">
        <v>169</v>
      </c>
      <c r="E141" s="26" t="s">
        <v>169</v>
      </c>
      <c r="F141" s="36">
        <v>0</v>
      </c>
      <c r="G141" s="26"/>
      <c r="I141" s="67">
        <v>2018</v>
      </c>
      <c r="J141" s="18" t="s">
        <v>440</v>
      </c>
    </row>
    <row r="142" spans="1:10" s="18" customFormat="1" x14ac:dyDescent="0.25">
      <c r="A142" s="33"/>
      <c r="B142" s="34" t="s">
        <v>476</v>
      </c>
      <c r="C142" s="36">
        <v>976</v>
      </c>
      <c r="D142" s="26" t="s">
        <v>169</v>
      </c>
      <c r="E142" s="26" t="s">
        <v>169</v>
      </c>
      <c r="F142" s="36">
        <v>0</v>
      </c>
      <c r="G142" s="26"/>
      <c r="I142" s="67">
        <v>2018</v>
      </c>
      <c r="J142" s="18" t="s">
        <v>440</v>
      </c>
    </row>
    <row r="143" spans="1:10" s="18" customFormat="1" x14ac:dyDescent="0.25">
      <c r="A143" s="33"/>
      <c r="B143" s="34" t="s">
        <v>472</v>
      </c>
      <c r="C143" s="36">
        <v>0</v>
      </c>
      <c r="D143" s="26" t="s">
        <v>169</v>
      </c>
      <c r="E143" s="26" t="s">
        <v>169</v>
      </c>
      <c r="F143" s="36">
        <v>0</v>
      </c>
      <c r="G143" s="26"/>
      <c r="I143" s="67">
        <v>2018</v>
      </c>
      <c r="J143" s="18" t="s">
        <v>440</v>
      </c>
    </row>
    <row r="144" spans="1:10" s="18" customFormat="1" ht="47.25" x14ac:dyDescent="0.25">
      <c r="A144" s="33" t="s">
        <v>200</v>
      </c>
      <c r="B144" s="34" t="s">
        <v>478</v>
      </c>
      <c r="C144" s="26" t="s">
        <v>169</v>
      </c>
      <c r="D144" s="26" t="s">
        <v>169</v>
      </c>
      <c r="E144" s="26" t="s">
        <v>169</v>
      </c>
      <c r="F144" s="26" t="s">
        <v>169</v>
      </c>
      <c r="G144" s="26"/>
      <c r="I144" s="67">
        <v>2018</v>
      </c>
      <c r="J144" s="18" t="s">
        <v>440</v>
      </c>
    </row>
    <row r="145" spans="1:10" s="18" customFormat="1" x14ac:dyDescent="0.25">
      <c r="A145" s="33"/>
      <c r="B145" s="34" t="s">
        <v>479</v>
      </c>
      <c r="C145" s="35">
        <f>(C157/C$168)*100</f>
        <v>90</v>
      </c>
      <c r="D145" s="26" t="s">
        <v>169</v>
      </c>
      <c r="E145" s="26" t="s">
        <v>169</v>
      </c>
      <c r="F145" s="35" t="e">
        <f>(F157/F$168)*100</f>
        <v>#DIV/0!</v>
      </c>
      <c r="G145" s="26"/>
      <c r="I145" s="67">
        <v>2018</v>
      </c>
      <c r="J145" s="18" t="s">
        <v>440</v>
      </c>
    </row>
    <row r="146" spans="1:10" s="18" customFormat="1" x14ac:dyDescent="0.25">
      <c r="A146" s="33"/>
      <c r="B146" s="34" t="s">
        <v>464</v>
      </c>
      <c r="C146" s="35">
        <f t="shared" ref="C146:C154" si="35">(C158/C$168)*100</f>
        <v>0</v>
      </c>
      <c r="D146" s="26" t="s">
        <v>169</v>
      </c>
      <c r="E146" s="26" t="s">
        <v>169</v>
      </c>
      <c r="F146" s="35" t="e">
        <f t="shared" ref="F146:F153" si="36">(F158/F$168)*100</f>
        <v>#DIV/0!</v>
      </c>
      <c r="G146" s="26"/>
      <c r="I146" s="67">
        <v>2018</v>
      </c>
      <c r="J146" s="18" t="s">
        <v>440</v>
      </c>
    </row>
    <row r="147" spans="1:10" s="18" customFormat="1" x14ac:dyDescent="0.25">
      <c r="A147" s="33"/>
      <c r="B147" s="34" t="s">
        <v>465</v>
      </c>
      <c r="C147" s="35">
        <f t="shared" si="35"/>
        <v>20</v>
      </c>
      <c r="D147" s="26" t="s">
        <v>169</v>
      </c>
      <c r="E147" s="26" t="s">
        <v>169</v>
      </c>
      <c r="F147" s="35" t="e">
        <f t="shared" si="36"/>
        <v>#DIV/0!</v>
      </c>
      <c r="G147" s="26"/>
      <c r="I147" s="67">
        <v>2018</v>
      </c>
      <c r="J147" s="18" t="s">
        <v>440</v>
      </c>
    </row>
    <row r="148" spans="1:10" s="18" customFormat="1" x14ac:dyDescent="0.25">
      <c r="A148" s="33"/>
      <c r="B148" s="34" t="s">
        <v>466</v>
      </c>
      <c r="C148" s="35">
        <f t="shared" si="35"/>
        <v>13.333333333333334</v>
      </c>
      <c r="D148" s="26" t="s">
        <v>169</v>
      </c>
      <c r="E148" s="26" t="s">
        <v>169</v>
      </c>
      <c r="F148" s="35" t="e">
        <f t="shared" si="36"/>
        <v>#DIV/0!</v>
      </c>
      <c r="G148" s="26"/>
      <c r="I148" s="67">
        <v>2018</v>
      </c>
      <c r="J148" s="18" t="s">
        <v>440</v>
      </c>
    </row>
    <row r="149" spans="1:10" s="18" customFormat="1" x14ac:dyDescent="0.25">
      <c r="A149" s="33"/>
      <c r="B149" s="34" t="s">
        <v>467</v>
      </c>
      <c r="C149" s="35">
        <f t="shared" si="35"/>
        <v>0</v>
      </c>
      <c r="D149" s="26" t="s">
        <v>169</v>
      </c>
      <c r="E149" s="26" t="s">
        <v>169</v>
      </c>
      <c r="F149" s="35" t="e">
        <f t="shared" si="36"/>
        <v>#DIV/0!</v>
      </c>
      <c r="G149" s="26"/>
      <c r="I149" s="67">
        <v>2018</v>
      </c>
      <c r="J149" s="18" t="s">
        <v>440</v>
      </c>
    </row>
    <row r="150" spans="1:10" s="18" customFormat="1" x14ac:dyDescent="0.25">
      <c r="A150" s="33"/>
      <c r="B150" s="34" t="s">
        <v>468</v>
      </c>
      <c r="C150" s="35">
        <f t="shared" si="35"/>
        <v>46.666666666666664</v>
      </c>
      <c r="D150" s="26" t="s">
        <v>169</v>
      </c>
      <c r="E150" s="26" t="s">
        <v>169</v>
      </c>
      <c r="F150" s="35" t="e">
        <f t="shared" si="36"/>
        <v>#DIV/0!</v>
      </c>
      <c r="G150" s="26"/>
      <c r="I150" s="67">
        <v>2018</v>
      </c>
      <c r="J150" s="18" t="s">
        <v>440</v>
      </c>
    </row>
    <row r="151" spans="1:10" s="18" customFormat="1" x14ac:dyDescent="0.25">
      <c r="A151" s="33"/>
      <c r="B151" s="34" t="s">
        <v>469</v>
      </c>
      <c r="C151" s="35">
        <f t="shared" si="35"/>
        <v>10</v>
      </c>
      <c r="D151" s="26" t="s">
        <v>169</v>
      </c>
      <c r="E151" s="26" t="s">
        <v>169</v>
      </c>
      <c r="F151" s="35" t="e">
        <f t="shared" si="36"/>
        <v>#DIV/0!</v>
      </c>
      <c r="G151" s="26"/>
      <c r="I151" s="67">
        <v>2018</v>
      </c>
      <c r="J151" s="18" t="s">
        <v>440</v>
      </c>
    </row>
    <row r="152" spans="1:10" s="18" customFormat="1" x14ac:dyDescent="0.25">
      <c r="A152" s="33"/>
      <c r="B152" s="34" t="s">
        <v>470</v>
      </c>
      <c r="C152" s="35">
        <f t="shared" si="35"/>
        <v>0</v>
      </c>
      <c r="D152" s="26" t="s">
        <v>169</v>
      </c>
      <c r="E152" s="26" t="s">
        <v>169</v>
      </c>
      <c r="F152" s="35" t="e">
        <f t="shared" si="36"/>
        <v>#DIV/0!</v>
      </c>
      <c r="G152" s="26"/>
      <c r="I152" s="67">
        <v>2018</v>
      </c>
      <c r="J152" s="18" t="s">
        <v>440</v>
      </c>
    </row>
    <row r="153" spans="1:10" s="18" customFormat="1" x14ac:dyDescent="0.25">
      <c r="A153" s="33"/>
      <c r="B153" s="34" t="s">
        <v>471</v>
      </c>
      <c r="C153" s="35">
        <f t="shared" si="35"/>
        <v>0</v>
      </c>
      <c r="D153" s="26" t="s">
        <v>169</v>
      </c>
      <c r="E153" s="26" t="s">
        <v>169</v>
      </c>
      <c r="F153" s="35" t="e">
        <f t="shared" si="36"/>
        <v>#DIV/0!</v>
      </c>
      <c r="G153" s="26"/>
      <c r="I153" s="67">
        <v>2018</v>
      </c>
      <c r="J153" s="18" t="s">
        <v>440</v>
      </c>
    </row>
    <row r="154" spans="1:10" s="18" customFormat="1" x14ac:dyDescent="0.25">
      <c r="A154" s="33"/>
      <c r="B154" s="34" t="s">
        <v>426</v>
      </c>
      <c r="C154" s="35">
        <f t="shared" si="35"/>
        <v>10</v>
      </c>
      <c r="D154" s="26" t="s">
        <v>169</v>
      </c>
      <c r="E154" s="26" t="s">
        <v>169</v>
      </c>
      <c r="F154" s="35" t="e">
        <f>(F166/F$168)*100</f>
        <v>#DIV/0!</v>
      </c>
      <c r="G154" s="26"/>
      <c r="I154" s="67">
        <v>2018</v>
      </c>
      <c r="J154" s="18" t="s">
        <v>440</v>
      </c>
    </row>
    <row r="155" spans="1:10" s="18" customFormat="1" x14ac:dyDescent="0.25">
      <c r="A155" s="33"/>
      <c r="B155" s="34" t="s">
        <v>472</v>
      </c>
      <c r="C155" s="35">
        <f>(C167/C$168)*100</f>
        <v>0</v>
      </c>
      <c r="D155" s="26" t="s">
        <v>169</v>
      </c>
      <c r="E155" s="26" t="s">
        <v>169</v>
      </c>
      <c r="F155" s="35" t="e">
        <f>(F167/F$168)*100</f>
        <v>#DIV/0!</v>
      </c>
      <c r="G155" s="26"/>
      <c r="I155" s="67">
        <v>2018</v>
      </c>
      <c r="J155" s="18" t="s">
        <v>440</v>
      </c>
    </row>
    <row r="156" spans="1:10" s="18" customFormat="1" ht="63" x14ac:dyDescent="0.25">
      <c r="A156" s="33"/>
      <c r="B156" s="34" t="s">
        <v>480</v>
      </c>
      <c r="C156" s="26" t="s">
        <v>169</v>
      </c>
      <c r="D156" s="26" t="s">
        <v>169</v>
      </c>
      <c r="E156" s="26" t="s">
        <v>169</v>
      </c>
      <c r="F156" s="26" t="s">
        <v>169</v>
      </c>
      <c r="G156" s="26"/>
      <c r="I156" s="67">
        <v>2018</v>
      </c>
      <c r="J156" s="18" t="s">
        <v>440</v>
      </c>
    </row>
    <row r="157" spans="1:10" s="18" customFormat="1" x14ac:dyDescent="0.25">
      <c r="A157" s="33"/>
      <c r="B157" s="34" t="s">
        <v>419</v>
      </c>
      <c r="C157" s="36">
        <v>27</v>
      </c>
      <c r="D157" s="26" t="s">
        <v>169</v>
      </c>
      <c r="E157" s="26" t="s">
        <v>169</v>
      </c>
      <c r="F157" s="36">
        <v>0</v>
      </c>
      <c r="G157" s="26"/>
      <c r="I157" s="67">
        <v>2018</v>
      </c>
      <c r="J157" s="18" t="s">
        <v>440</v>
      </c>
    </row>
    <row r="158" spans="1:10" s="18" customFormat="1" x14ac:dyDescent="0.25">
      <c r="A158" s="33"/>
      <c r="B158" s="34" t="s">
        <v>464</v>
      </c>
      <c r="C158" s="36">
        <v>0</v>
      </c>
      <c r="D158" s="26" t="s">
        <v>169</v>
      </c>
      <c r="E158" s="26" t="s">
        <v>169</v>
      </c>
      <c r="F158" s="36">
        <v>0</v>
      </c>
      <c r="G158" s="26"/>
      <c r="I158" s="67">
        <v>2018</v>
      </c>
      <c r="J158" s="18" t="s">
        <v>440</v>
      </c>
    </row>
    <row r="159" spans="1:10" s="18" customFormat="1" x14ac:dyDescent="0.25">
      <c r="A159" s="33"/>
      <c r="B159" s="34" t="s">
        <v>465</v>
      </c>
      <c r="C159" s="36">
        <v>6</v>
      </c>
      <c r="D159" s="26" t="s">
        <v>169</v>
      </c>
      <c r="E159" s="26" t="s">
        <v>169</v>
      </c>
      <c r="F159" s="36">
        <v>0</v>
      </c>
      <c r="G159" s="26"/>
      <c r="I159" s="67">
        <v>2018</v>
      </c>
      <c r="J159" s="18" t="s">
        <v>440</v>
      </c>
    </row>
    <row r="160" spans="1:10" s="18" customFormat="1" x14ac:dyDescent="0.25">
      <c r="A160" s="33"/>
      <c r="B160" s="34" t="s">
        <v>466</v>
      </c>
      <c r="C160" s="36">
        <v>4</v>
      </c>
      <c r="D160" s="26" t="s">
        <v>169</v>
      </c>
      <c r="E160" s="26" t="s">
        <v>169</v>
      </c>
      <c r="F160" s="36">
        <v>0</v>
      </c>
      <c r="G160" s="26"/>
      <c r="I160" s="67">
        <v>2018</v>
      </c>
      <c r="J160" s="18" t="s">
        <v>440</v>
      </c>
    </row>
    <row r="161" spans="1:10" s="18" customFormat="1" x14ac:dyDescent="0.25">
      <c r="A161" s="33"/>
      <c r="B161" s="34" t="s">
        <v>467</v>
      </c>
      <c r="C161" s="36">
        <v>0</v>
      </c>
      <c r="D161" s="26" t="s">
        <v>169</v>
      </c>
      <c r="E161" s="26" t="s">
        <v>169</v>
      </c>
      <c r="F161" s="36">
        <v>0</v>
      </c>
      <c r="G161" s="26"/>
      <c r="I161" s="67">
        <v>2018</v>
      </c>
      <c r="J161" s="18" t="s">
        <v>440</v>
      </c>
    </row>
    <row r="162" spans="1:10" s="18" customFormat="1" x14ac:dyDescent="0.25">
      <c r="A162" s="33"/>
      <c r="B162" s="34" t="s">
        <v>468</v>
      </c>
      <c r="C162" s="36">
        <v>14</v>
      </c>
      <c r="D162" s="26" t="s">
        <v>169</v>
      </c>
      <c r="E162" s="26" t="s">
        <v>169</v>
      </c>
      <c r="F162" s="36">
        <v>0</v>
      </c>
      <c r="G162" s="26"/>
      <c r="I162" s="67">
        <v>2018</v>
      </c>
      <c r="J162" s="18" t="s">
        <v>440</v>
      </c>
    </row>
    <row r="163" spans="1:10" s="18" customFormat="1" x14ac:dyDescent="0.25">
      <c r="A163" s="33"/>
      <c r="B163" s="34" t="s">
        <v>469</v>
      </c>
      <c r="C163" s="36">
        <v>3</v>
      </c>
      <c r="D163" s="26" t="s">
        <v>169</v>
      </c>
      <c r="E163" s="26" t="s">
        <v>169</v>
      </c>
      <c r="F163" s="36">
        <v>0</v>
      </c>
      <c r="G163" s="26"/>
      <c r="I163" s="67">
        <v>2018</v>
      </c>
      <c r="J163" s="18" t="s">
        <v>440</v>
      </c>
    </row>
    <row r="164" spans="1:10" s="18" customFormat="1" x14ac:dyDescent="0.25">
      <c r="A164" s="33"/>
      <c r="B164" s="34" t="s">
        <v>470</v>
      </c>
      <c r="C164" s="36">
        <v>0</v>
      </c>
      <c r="D164" s="26" t="s">
        <v>169</v>
      </c>
      <c r="E164" s="26" t="s">
        <v>169</v>
      </c>
      <c r="F164" s="36">
        <v>0</v>
      </c>
      <c r="G164" s="26"/>
      <c r="I164" s="67">
        <v>2018</v>
      </c>
      <c r="J164" s="18" t="s">
        <v>440</v>
      </c>
    </row>
    <row r="165" spans="1:10" s="18" customFormat="1" x14ac:dyDescent="0.25">
      <c r="A165" s="33"/>
      <c r="B165" s="34" t="s">
        <v>477</v>
      </c>
      <c r="C165" s="36">
        <v>0</v>
      </c>
      <c r="D165" s="26" t="s">
        <v>169</v>
      </c>
      <c r="E165" s="26" t="s">
        <v>169</v>
      </c>
      <c r="F165" s="36">
        <v>0</v>
      </c>
      <c r="G165" s="26"/>
      <c r="I165" s="67">
        <v>2018</v>
      </c>
      <c r="J165" s="18" t="s">
        <v>440</v>
      </c>
    </row>
    <row r="166" spans="1:10" s="18" customFormat="1" x14ac:dyDescent="0.25">
      <c r="A166" s="33"/>
      <c r="B166" s="34" t="s">
        <v>421</v>
      </c>
      <c r="C166" s="36">
        <v>3</v>
      </c>
      <c r="D166" s="26" t="s">
        <v>169</v>
      </c>
      <c r="E166" s="26" t="s">
        <v>169</v>
      </c>
      <c r="F166" s="36">
        <v>0</v>
      </c>
      <c r="G166" s="26"/>
      <c r="I166" s="67">
        <v>2018</v>
      </c>
      <c r="J166" s="18" t="s">
        <v>440</v>
      </c>
    </row>
    <row r="167" spans="1:10" s="18" customFormat="1" x14ac:dyDescent="0.25">
      <c r="A167" s="33"/>
      <c r="B167" s="34" t="s">
        <v>422</v>
      </c>
      <c r="C167" s="36">
        <v>0</v>
      </c>
      <c r="D167" s="26" t="s">
        <v>169</v>
      </c>
      <c r="E167" s="26" t="s">
        <v>169</v>
      </c>
      <c r="F167" s="36">
        <v>0</v>
      </c>
      <c r="G167" s="26"/>
      <c r="I167" s="67">
        <v>2018</v>
      </c>
      <c r="J167" s="18" t="s">
        <v>440</v>
      </c>
    </row>
    <row r="168" spans="1:10" s="18" customFormat="1" ht="63" x14ac:dyDescent="0.25">
      <c r="A168" s="33"/>
      <c r="B168" s="34" t="s">
        <v>481</v>
      </c>
      <c r="C168" s="35">
        <f>C169+C170+C171</f>
        <v>30</v>
      </c>
      <c r="D168" s="26" t="s">
        <v>169</v>
      </c>
      <c r="E168" s="26" t="s">
        <v>169</v>
      </c>
      <c r="F168" s="35">
        <f>F169+F170+F171</f>
        <v>0</v>
      </c>
      <c r="G168" s="26"/>
      <c r="I168" s="67">
        <v>2018</v>
      </c>
      <c r="J168" s="18" t="s">
        <v>440</v>
      </c>
    </row>
    <row r="169" spans="1:10" s="18" customFormat="1" x14ac:dyDescent="0.25">
      <c r="A169" s="33"/>
      <c r="B169" s="34" t="s">
        <v>475</v>
      </c>
      <c r="C169" s="36">
        <v>27</v>
      </c>
      <c r="D169" s="26" t="s">
        <v>169</v>
      </c>
      <c r="E169" s="26" t="s">
        <v>169</v>
      </c>
      <c r="F169" s="36">
        <v>0</v>
      </c>
      <c r="G169" s="26"/>
      <c r="I169" s="67">
        <v>2018</v>
      </c>
      <c r="J169" s="18" t="s">
        <v>440</v>
      </c>
    </row>
    <row r="170" spans="1:10" s="18" customFormat="1" x14ac:dyDescent="0.25">
      <c r="A170" s="33"/>
      <c r="B170" s="34" t="s">
        <v>476</v>
      </c>
      <c r="C170" s="36">
        <v>3</v>
      </c>
      <c r="D170" s="26" t="s">
        <v>169</v>
      </c>
      <c r="E170" s="26" t="s">
        <v>169</v>
      </c>
      <c r="F170" s="36">
        <v>0</v>
      </c>
      <c r="G170" s="26"/>
      <c r="I170" s="67">
        <v>2018</v>
      </c>
      <c r="J170" s="18" t="s">
        <v>440</v>
      </c>
    </row>
    <row r="171" spans="1:10" s="18" customFormat="1" x14ac:dyDescent="0.25">
      <c r="A171" s="33"/>
      <c r="B171" s="34" t="s">
        <v>472</v>
      </c>
      <c r="C171" s="36">
        <v>0</v>
      </c>
      <c r="D171" s="26" t="s">
        <v>169</v>
      </c>
      <c r="E171" s="26" t="s">
        <v>169</v>
      </c>
      <c r="F171" s="36">
        <v>0</v>
      </c>
      <c r="G171" s="26"/>
      <c r="I171" s="67">
        <v>2018</v>
      </c>
      <c r="J171" s="18" t="s">
        <v>440</v>
      </c>
    </row>
    <row r="172" spans="1:10" s="18" customFormat="1" ht="31.5" x14ac:dyDescent="0.25">
      <c r="A172" s="30" t="s">
        <v>201</v>
      </c>
      <c r="B172" s="41" t="s">
        <v>212</v>
      </c>
      <c r="C172" s="32"/>
      <c r="D172" s="32"/>
      <c r="E172" s="32"/>
      <c r="F172" s="32"/>
      <c r="G172" s="32" t="s">
        <v>1091</v>
      </c>
      <c r="I172" s="65"/>
    </row>
    <row r="173" spans="1:10" s="18" customFormat="1" ht="63" x14ac:dyDescent="0.25">
      <c r="A173" s="33" t="s">
        <v>202</v>
      </c>
      <c r="B173" s="34" t="s">
        <v>482</v>
      </c>
      <c r="C173" s="35">
        <f>(C174/C175)*100</f>
        <v>0</v>
      </c>
      <c r="D173" s="35">
        <f t="shared" ref="D173:F173" si="37">(D174/D175)*100</f>
        <v>0</v>
      </c>
      <c r="E173" s="35">
        <f t="shared" si="37"/>
        <v>0</v>
      </c>
      <c r="F173" s="35" t="e">
        <f t="shared" si="37"/>
        <v>#DIV/0!</v>
      </c>
      <c r="G173" s="26"/>
      <c r="I173" s="65"/>
    </row>
    <row r="174" spans="1:10" s="18" customFormat="1" ht="63" x14ac:dyDescent="0.25">
      <c r="A174" s="33"/>
      <c r="B174" s="34" t="s">
        <v>483</v>
      </c>
      <c r="C174" s="35">
        <f>D174+E174</f>
        <v>0</v>
      </c>
      <c r="D174" s="36">
        <v>0</v>
      </c>
      <c r="E174" s="36">
        <v>0</v>
      </c>
      <c r="F174" s="36">
        <v>0</v>
      </c>
      <c r="G174" s="26"/>
      <c r="I174" s="65"/>
    </row>
    <row r="175" spans="1:10" s="18" customFormat="1" ht="47.25" x14ac:dyDescent="0.25">
      <c r="A175" s="33"/>
      <c r="B175" s="34" t="s">
        <v>439</v>
      </c>
      <c r="C175" s="35">
        <f>D175+E175</f>
        <v>2855</v>
      </c>
      <c r="D175" s="36">
        <v>2745</v>
      </c>
      <c r="E175" s="36">
        <v>110</v>
      </c>
      <c r="F175" s="36">
        <v>0</v>
      </c>
      <c r="G175" s="26"/>
      <c r="I175" s="65"/>
    </row>
    <row r="176" spans="1:10" s="18" customFormat="1" ht="31.5" x14ac:dyDescent="0.25">
      <c r="A176" s="30" t="s">
        <v>20</v>
      </c>
      <c r="B176" s="41" t="s">
        <v>74</v>
      </c>
      <c r="C176" s="32"/>
      <c r="D176" s="32"/>
      <c r="E176" s="32"/>
      <c r="F176" s="32"/>
      <c r="G176" s="32" t="s">
        <v>1091</v>
      </c>
      <c r="I176" s="65"/>
    </row>
    <row r="177" spans="1:9" s="18" customFormat="1" ht="47.25" x14ac:dyDescent="0.25">
      <c r="A177" s="33" t="s">
        <v>21</v>
      </c>
      <c r="B177" s="34" t="s">
        <v>484</v>
      </c>
      <c r="C177" s="35">
        <f>(C184/C195)*100</f>
        <v>100</v>
      </c>
      <c r="D177" s="35">
        <f>(D184/D195)*100</f>
        <v>100</v>
      </c>
      <c r="E177" s="35">
        <f t="shared" ref="E177:F177" si="38">(E184/E195)*100</f>
        <v>100</v>
      </c>
      <c r="F177" s="35" t="e">
        <f t="shared" si="38"/>
        <v>#DIV/0!</v>
      </c>
      <c r="G177" s="26"/>
      <c r="I177" s="65"/>
    </row>
    <row r="178" spans="1:9" s="18" customFormat="1" x14ac:dyDescent="0.25">
      <c r="A178" s="33"/>
      <c r="B178" s="34" t="s">
        <v>485</v>
      </c>
      <c r="C178" s="35">
        <f t="shared" ref="C178:F183" si="39">(C185/C196)*100</f>
        <v>100</v>
      </c>
      <c r="D178" s="35">
        <f t="shared" si="39"/>
        <v>100</v>
      </c>
      <c r="E178" s="35">
        <f t="shared" si="39"/>
        <v>100</v>
      </c>
      <c r="F178" s="35" t="e">
        <f t="shared" si="39"/>
        <v>#DIV/0!</v>
      </c>
      <c r="G178" s="26"/>
      <c r="I178" s="65"/>
    </row>
    <row r="179" spans="1:9" s="18" customFormat="1" x14ac:dyDescent="0.25">
      <c r="A179" s="33"/>
      <c r="B179" s="34" t="s">
        <v>486</v>
      </c>
      <c r="C179" s="35" t="e">
        <f t="shared" si="39"/>
        <v>#DIV/0!</v>
      </c>
      <c r="D179" s="35" t="e">
        <f t="shared" si="39"/>
        <v>#DIV/0!</v>
      </c>
      <c r="E179" s="35" t="e">
        <f t="shared" si="39"/>
        <v>#DIV/0!</v>
      </c>
      <c r="F179" s="35" t="e">
        <f t="shared" si="39"/>
        <v>#DIV/0!</v>
      </c>
      <c r="G179" s="26"/>
      <c r="I179" s="65"/>
    </row>
    <row r="180" spans="1:9" s="18" customFormat="1" x14ac:dyDescent="0.25">
      <c r="A180" s="33"/>
      <c r="B180" s="34" t="s">
        <v>487</v>
      </c>
      <c r="C180" s="35" t="e">
        <f t="shared" si="39"/>
        <v>#DIV/0!</v>
      </c>
      <c r="D180" s="35" t="e">
        <f t="shared" si="39"/>
        <v>#DIV/0!</v>
      </c>
      <c r="E180" s="35" t="e">
        <f t="shared" si="39"/>
        <v>#DIV/0!</v>
      </c>
      <c r="F180" s="35" t="e">
        <f t="shared" si="39"/>
        <v>#DIV/0!</v>
      </c>
      <c r="G180" s="26"/>
      <c r="I180" s="65"/>
    </row>
    <row r="181" spans="1:9" s="18" customFormat="1" ht="47.25" x14ac:dyDescent="0.25">
      <c r="A181" s="33"/>
      <c r="B181" s="34" t="s">
        <v>488</v>
      </c>
      <c r="C181" s="35" t="e">
        <f t="shared" si="39"/>
        <v>#DIV/0!</v>
      </c>
      <c r="D181" s="35" t="e">
        <f t="shared" si="39"/>
        <v>#DIV/0!</v>
      </c>
      <c r="E181" s="35" t="e">
        <f t="shared" si="39"/>
        <v>#DIV/0!</v>
      </c>
      <c r="F181" s="35" t="e">
        <f t="shared" si="39"/>
        <v>#DIV/0!</v>
      </c>
      <c r="G181" s="26"/>
      <c r="I181" s="65"/>
    </row>
    <row r="182" spans="1:9" s="18" customFormat="1" ht="31.5" x14ac:dyDescent="0.25">
      <c r="A182" s="33"/>
      <c r="B182" s="34" t="s">
        <v>489</v>
      </c>
      <c r="C182" s="35" t="e">
        <f t="shared" si="39"/>
        <v>#DIV/0!</v>
      </c>
      <c r="D182" s="35" t="e">
        <f>(D189/D200)*100</f>
        <v>#DIV/0!</v>
      </c>
      <c r="E182" s="35" t="e">
        <f t="shared" si="39"/>
        <v>#DIV/0!</v>
      </c>
      <c r="F182" s="35" t="e">
        <f t="shared" si="39"/>
        <v>#DIV/0!</v>
      </c>
      <c r="G182" s="26"/>
      <c r="I182" s="65"/>
    </row>
    <row r="183" spans="1:9" s="18" customFormat="1" ht="47.25" x14ac:dyDescent="0.25">
      <c r="A183" s="33"/>
      <c r="B183" s="34" t="s">
        <v>490</v>
      </c>
      <c r="C183" s="35" t="e">
        <f t="shared" si="39"/>
        <v>#DIV/0!</v>
      </c>
      <c r="D183" s="35" t="e">
        <f t="shared" si="39"/>
        <v>#DIV/0!</v>
      </c>
      <c r="E183" s="35" t="e">
        <f t="shared" si="39"/>
        <v>#DIV/0!</v>
      </c>
      <c r="F183" s="35" t="e">
        <f t="shared" si="39"/>
        <v>#DIV/0!</v>
      </c>
      <c r="G183" s="26"/>
      <c r="I183" s="65"/>
    </row>
    <row r="184" spans="1:9" s="18" customFormat="1" ht="31.5" x14ac:dyDescent="0.25">
      <c r="A184" s="33"/>
      <c r="B184" s="34" t="s">
        <v>495</v>
      </c>
      <c r="C184" s="35">
        <f>C185+C186+C187+C188+C189+C190</f>
        <v>19</v>
      </c>
      <c r="D184" s="35">
        <f>D185+D186+D187+D188+D189+D190</f>
        <v>18</v>
      </c>
      <c r="E184" s="35">
        <f t="shared" ref="E184:F184" si="40">E185+E186+E187+E188+E189+E190</f>
        <v>1</v>
      </c>
      <c r="F184" s="35">
        <f t="shared" si="40"/>
        <v>0</v>
      </c>
      <c r="G184" s="26"/>
      <c r="I184" s="65"/>
    </row>
    <row r="185" spans="1:9" s="18" customFormat="1" x14ac:dyDescent="0.25">
      <c r="A185" s="33"/>
      <c r="B185" s="34" t="s">
        <v>497</v>
      </c>
      <c r="C185" s="35">
        <f t="shared" ref="C185:C188" si="41">D185+E185</f>
        <v>19</v>
      </c>
      <c r="D185" s="36">
        <v>18</v>
      </c>
      <c r="E185" s="36">
        <v>1</v>
      </c>
      <c r="F185" s="36">
        <v>0</v>
      </c>
      <c r="G185" s="26"/>
      <c r="I185" s="65"/>
    </row>
    <row r="186" spans="1:9" s="18" customFormat="1" ht="31.5" x14ac:dyDescent="0.25">
      <c r="A186" s="33"/>
      <c r="B186" s="34" t="s">
        <v>498</v>
      </c>
      <c r="C186" s="35">
        <f t="shared" si="41"/>
        <v>0</v>
      </c>
      <c r="D186" s="36">
        <v>0</v>
      </c>
      <c r="E186" s="36">
        <v>0</v>
      </c>
      <c r="F186" s="36">
        <v>0</v>
      </c>
      <c r="G186" s="26"/>
      <c r="I186" s="65"/>
    </row>
    <row r="187" spans="1:9" s="18" customFormat="1" ht="31.5" x14ac:dyDescent="0.25">
      <c r="A187" s="33"/>
      <c r="B187" s="34" t="s">
        <v>499</v>
      </c>
      <c r="C187" s="35">
        <f t="shared" si="41"/>
        <v>0</v>
      </c>
      <c r="D187" s="36">
        <v>0</v>
      </c>
      <c r="E187" s="36">
        <v>0</v>
      </c>
      <c r="F187" s="36">
        <v>0</v>
      </c>
      <c r="G187" s="26"/>
      <c r="I187" s="65"/>
    </row>
    <row r="188" spans="1:9" s="18" customFormat="1" ht="47.25" x14ac:dyDescent="0.25">
      <c r="A188" s="33"/>
      <c r="B188" s="34" t="s">
        <v>500</v>
      </c>
      <c r="C188" s="35">
        <f t="shared" si="41"/>
        <v>0</v>
      </c>
      <c r="D188" s="36">
        <v>0</v>
      </c>
      <c r="E188" s="36">
        <v>0</v>
      </c>
      <c r="F188" s="36">
        <v>0</v>
      </c>
      <c r="G188" s="26"/>
      <c r="I188" s="65"/>
    </row>
    <row r="189" spans="1:9" s="18" customFormat="1" ht="31.5" x14ac:dyDescent="0.25">
      <c r="A189" s="33"/>
      <c r="B189" s="34" t="s">
        <v>501</v>
      </c>
      <c r="C189" s="35">
        <f>D189+E189</f>
        <v>0</v>
      </c>
      <c r="D189" s="36">
        <v>0</v>
      </c>
      <c r="E189" s="36">
        <v>0</v>
      </c>
      <c r="F189" s="36">
        <v>0</v>
      </c>
      <c r="G189" s="26"/>
      <c r="I189" s="65"/>
    </row>
    <row r="190" spans="1:9" s="18" customFormat="1" ht="47.25" x14ac:dyDescent="0.25">
      <c r="A190" s="33"/>
      <c r="B190" s="34" t="s">
        <v>502</v>
      </c>
      <c r="C190" s="35">
        <f>C191+C192+C193+C194</f>
        <v>0</v>
      </c>
      <c r="D190" s="35">
        <f t="shared" ref="D190:F190" si="42">D191+D192+D193+D194</f>
        <v>0</v>
      </c>
      <c r="E190" s="35">
        <f t="shared" si="42"/>
        <v>0</v>
      </c>
      <c r="F190" s="35">
        <f t="shared" si="42"/>
        <v>0</v>
      </c>
      <c r="G190" s="26"/>
      <c r="I190" s="65"/>
    </row>
    <row r="191" spans="1:9" s="18" customFormat="1" ht="63" x14ac:dyDescent="0.25">
      <c r="A191" s="33"/>
      <c r="B191" s="34" t="s">
        <v>491</v>
      </c>
      <c r="C191" s="35">
        <f>D191+E191</f>
        <v>0</v>
      </c>
      <c r="D191" s="36">
        <v>0</v>
      </c>
      <c r="E191" s="36">
        <v>0</v>
      </c>
      <c r="F191" s="36">
        <v>0</v>
      </c>
      <c r="G191" s="26"/>
      <c r="I191" s="65"/>
    </row>
    <row r="192" spans="1:9" s="18" customFormat="1" ht="47.25" x14ac:dyDescent="0.25">
      <c r="A192" s="33"/>
      <c r="B192" s="34" t="s">
        <v>493</v>
      </c>
      <c r="C192" s="35">
        <f t="shared" ref="C192:C194" si="43">D192+E192</f>
        <v>0</v>
      </c>
      <c r="D192" s="36">
        <v>0</v>
      </c>
      <c r="E192" s="36">
        <v>0</v>
      </c>
      <c r="F192" s="36">
        <v>0</v>
      </c>
      <c r="G192" s="26"/>
      <c r="I192" s="65"/>
    </row>
    <row r="193" spans="1:9" s="18" customFormat="1" ht="47.25" x14ac:dyDescent="0.25">
      <c r="A193" s="33"/>
      <c r="B193" s="34" t="s">
        <v>492</v>
      </c>
      <c r="C193" s="35">
        <f t="shared" si="43"/>
        <v>0</v>
      </c>
      <c r="D193" s="36">
        <v>0</v>
      </c>
      <c r="E193" s="36">
        <v>0</v>
      </c>
      <c r="F193" s="36">
        <v>0</v>
      </c>
      <c r="G193" s="26"/>
      <c r="I193" s="65"/>
    </row>
    <row r="194" spans="1:9" s="18" customFormat="1" ht="31.5" x14ac:dyDescent="0.25">
      <c r="A194" s="33"/>
      <c r="B194" s="34" t="s">
        <v>494</v>
      </c>
      <c r="C194" s="35">
        <f t="shared" si="43"/>
        <v>0</v>
      </c>
      <c r="D194" s="36">
        <v>0</v>
      </c>
      <c r="E194" s="36">
        <v>0</v>
      </c>
      <c r="F194" s="36">
        <v>0</v>
      </c>
      <c r="G194" s="26"/>
      <c r="I194" s="65"/>
    </row>
    <row r="195" spans="1:9" s="18" customFormat="1" ht="47.25" x14ac:dyDescent="0.25">
      <c r="A195" s="33"/>
      <c r="B195" s="34" t="s">
        <v>496</v>
      </c>
      <c r="C195" s="35">
        <f>C196+C197+C198+C199+C200</f>
        <v>19</v>
      </c>
      <c r="D195" s="35">
        <f>D196+D197+D198+D199+D200</f>
        <v>18</v>
      </c>
      <c r="E195" s="35">
        <f>E196+E197+E198+E199+E200</f>
        <v>1</v>
      </c>
      <c r="F195" s="35">
        <f t="shared" ref="F195" si="44">F196+F197+F198+F199+F200</f>
        <v>0</v>
      </c>
      <c r="G195" s="26"/>
      <c r="I195" s="65"/>
    </row>
    <row r="196" spans="1:9" s="18" customFormat="1" x14ac:dyDescent="0.25">
      <c r="A196" s="33"/>
      <c r="B196" s="34" t="s">
        <v>497</v>
      </c>
      <c r="C196" s="35">
        <f>D196+E196</f>
        <v>19</v>
      </c>
      <c r="D196" s="36">
        <v>18</v>
      </c>
      <c r="E196" s="36">
        <v>1</v>
      </c>
      <c r="F196" s="36">
        <v>0</v>
      </c>
      <c r="G196" s="26"/>
      <c r="I196" s="65"/>
    </row>
    <row r="197" spans="1:9" s="18" customFormat="1" ht="31.5" x14ac:dyDescent="0.25">
      <c r="A197" s="33"/>
      <c r="B197" s="34" t="s">
        <v>498</v>
      </c>
      <c r="C197" s="35">
        <f t="shared" ref="C197:C200" si="45">D197+E197</f>
        <v>0</v>
      </c>
      <c r="D197" s="36">
        <v>0</v>
      </c>
      <c r="E197" s="36">
        <v>0</v>
      </c>
      <c r="F197" s="36">
        <v>0</v>
      </c>
      <c r="G197" s="26"/>
      <c r="I197" s="65"/>
    </row>
    <row r="198" spans="1:9" s="18" customFormat="1" ht="31.5" x14ac:dyDescent="0.25">
      <c r="A198" s="33"/>
      <c r="B198" s="34" t="s">
        <v>499</v>
      </c>
      <c r="C198" s="35">
        <f t="shared" si="45"/>
        <v>0</v>
      </c>
      <c r="D198" s="36">
        <v>0</v>
      </c>
      <c r="E198" s="36">
        <v>0</v>
      </c>
      <c r="F198" s="36">
        <v>0</v>
      </c>
      <c r="G198" s="26"/>
      <c r="I198" s="65"/>
    </row>
    <row r="199" spans="1:9" s="18" customFormat="1" ht="47.25" x14ac:dyDescent="0.25">
      <c r="A199" s="33"/>
      <c r="B199" s="34" t="s">
        <v>500</v>
      </c>
      <c r="C199" s="35">
        <f t="shared" si="45"/>
        <v>0</v>
      </c>
      <c r="D199" s="36">
        <v>0</v>
      </c>
      <c r="E199" s="36">
        <v>0</v>
      </c>
      <c r="F199" s="36">
        <v>0</v>
      </c>
      <c r="G199" s="26"/>
      <c r="I199" s="65"/>
    </row>
    <row r="200" spans="1:9" s="18" customFormat="1" ht="31.5" x14ac:dyDescent="0.25">
      <c r="A200" s="33"/>
      <c r="B200" s="34" t="s">
        <v>501</v>
      </c>
      <c r="C200" s="35">
        <f t="shared" si="45"/>
        <v>0</v>
      </c>
      <c r="D200" s="36">
        <v>0</v>
      </c>
      <c r="E200" s="36">
        <v>0</v>
      </c>
      <c r="F200" s="36">
        <v>0</v>
      </c>
      <c r="G200" s="26"/>
      <c r="I200" s="65"/>
    </row>
    <row r="201" spans="1:9" s="18" customFormat="1" ht="47.25" x14ac:dyDescent="0.25">
      <c r="A201" s="33"/>
      <c r="B201" s="34" t="s">
        <v>502</v>
      </c>
      <c r="C201" s="35">
        <f>C202+C203+C204+C205</f>
        <v>0</v>
      </c>
      <c r="D201" s="35">
        <f>D202+D203+D204+D205</f>
        <v>0</v>
      </c>
      <c r="E201" s="35">
        <f t="shared" ref="E201:F201" si="46">E202+E203+E204+E205</f>
        <v>0</v>
      </c>
      <c r="F201" s="35">
        <f t="shared" si="46"/>
        <v>0</v>
      </c>
      <c r="G201" s="26"/>
      <c r="I201" s="65"/>
    </row>
    <row r="202" spans="1:9" s="18" customFormat="1" ht="63" x14ac:dyDescent="0.25">
      <c r="A202" s="33"/>
      <c r="B202" s="34" t="s">
        <v>491</v>
      </c>
      <c r="C202" s="35">
        <f>D202+E202</f>
        <v>0</v>
      </c>
      <c r="D202" s="36">
        <v>0</v>
      </c>
      <c r="E202" s="36">
        <v>0</v>
      </c>
      <c r="F202" s="36">
        <v>0</v>
      </c>
      <c r="G202" s="26"/>
      <c r="I202" s="65"/>
    </row>
    <row r="203" spans="1:9" customFormat="1" ht="49.5" customHeight="1" x14ac:dyDescent="0.25">
      <c r="A203" s="33"/>
      <c r="B203" s="34" t="s">
        <v>493</v>
      </c>
      <c r="C203" s="35">
        <f t="shared" ref="C203:C205" si="47">D203+E203</f>
        <v>0</v>
      </c>
      <c r="D203" s="36">
        <v>0</v>
      </c>
      <c r="E203" s="36">
        <v>0</v>
      </c>
      <c r="F203" s="36">
        <v>0</v>
      </c>
      <c r="G203" s="26"/>
      <c r="I203" s="66"/>
    </row>
    <row r="204" spans="1:9" s="18" customFormat="1" ht="47.25" x14ac:dyDescent="0.25">
      <c r="A204" s="33"/>
      <c r="B204" s="34" t="s">
        <v>492</v>
      </c>
      <c r="C204" s="35">
        <f t="shared" si="47"/>
        <v>0</v>
      </c>
      <c r="D204" s="36">
        <v>0</v>
      </c>
      <c r="E204" s="36">
        <v>0</v>
      </c>
      <c r="F204" s="36">
        <v>0</v>
      </c>
      <c r="G204" s="26"/>
      <c r="I204" s="65"/>
    </row>
    <row r="205" spans="1:9" s="18" customFormat="1" ht="31.5" x14ac:dyDescent="0.25">
      <c r="A205" s="33"/>
      <c r="B205" s="34" t="s">
        <v>494</v>
      </c>
      <c r="C205" s="35">
        <f t="shared" si="47"/>
        <v>0</v>
      </c>
      <c r="D205" s="36">
        <v>0</v>
      </c>
      <c r="E205" s="36">
        <v>0</v>
      </c>
      <c r="F205" s="36">
        <v>0</v>
      </c>
      <c r="G205" s="26"/>
      <c r="I205" s="65"/>
    </row>
    <row r="206" spans="1:9" s="18" customFormat="1" x14ac:dyDescent="0.25">
      <c r="A206" s="30" t="s">
        <v>204</v>
      </c>
      <c r="B206" s="41" t="s">
        <v>203</v>
      </c>
      <c r="C206" s="32"/>
      <c r="D206" s="32"/>
      <c r="E206" s="32"/>
      <c r="F206" s="32"/>
      <c r="G206" s="32" t="s">
        <v>1092</v>
      </c>
      <c r="I206" s="65"/>
    </row>
    <row r="207" spans="1:9" s="18" customFormat="1" ht="63" x14ac:dyDescent="0.25">
      <c r="A207" s="33" t="s">
        <v>205</v>
      </c>
      <c r="B207" s="34" t="s">
        <v>503</v>
      </c>
      <c r="C207" s="35">
        <f>C208/C209</f>
        <v>120759.40455341506</v>
      </c>
      <c r="D207" s="26" t="s">
        <v>169</v>
      </c>
      <c r="E207" s="26" t="s">
        <v>169</v>
      </c>
      <c r="F207" s="35" t="e">
        <f t="shared" ref="F207" si="48">F208/F209</f>
        <v>#DIV/0!</v>
      </c>
      <c r="G207" s="26"/>
      <c r="I207" s="65"/>
    </row>
    <row r="208" spans="1:9" s="18" customFormat="1" ht="31.5" x14ac:dyDescent="0.25">
      <c r="A208" s="33"/>
      <c r="B208" s="34" t="s">
        <v>504</v>
      </c>
      <c r="C208" s="36">
        <v>344768100</v>
      </c>
      <c r="D208" s="26" t="s">
        <v>169</v>
      </c>
      <c r="E208" s="26" t="s">
        <v>169</v>
      </c>
      <c r="F208" s="36"/>
      <c r="G208" s="26"/>
      <c r="I208" s="65"/>
    </row>
    <row r="209" spans="1:9" s="18" customFormat="1" ht="47.25" x14ac:dyDescent="0.25">
      <c r="A209" s="33"/>
      <c r="B209" s="34" t="s">
        <v>505</v>
      </c>
      <c r="C209" s="36">
        <v>2855</v>
      </c>
      <c r="D209" s="26" t="s">
        <v>169</v>
      </c>
      <c r="E209" s="26" t="s">
        <v>169</v>
      </c>
      <c r="F209" s="36">
        <v>0</v>
      </c>
      <c r="G209" s="26"/>
      <c r="I209" s="65"/>
    </row>
    <row r="210" spans="1:9" ht="31.5" x14ac:dyDescent="0.25">
      <c r="A210" s="30" t="s">
        <v>22</v>
      </c>
      <c r="B210" s="41" t="s">
        <v>75</v>
      </c>
      <c r="C210" s="32"/>
      <c r="D210" s="32"/>
      <c r="E210" s="32"/>
      <c r="F210" s="32"/>
      <c r="G210" s="32" t="s">
        <v>1093</v>
      </c>
      <c r="I210" s="62"/>
    </row>
    <row r="211" spans="1:9" ht="31.5" x14ac:dyDescent="0.25">
      <c r="A211" s="33" t="s">
        <v>23</v>
      </c>
      <c r="B211" s="34" t="s">
        <v>506</v>
      </c>
      <c r="C211" s="35">
        <f>(C212/C213)*100</f>
        <v>0</v>
      </c>
      <c r="D211" s="35">
        <f>(D212/D213)*100</f>
        <v>0</v>
      </c>
      <c r="E211" s="35">
        <f t="shared" ref="E211:F211" si="49">(E212/E213)*100</f>
        <v>0</v>
      </c>
      <c r="F211" s="35" t="e">
        <f t="shared" si="49"/>
        <v>#DIV/0!</v>
      </c>
      <c r="G211" s="26"/>
      <c r="I211" s="62"/>
    </row>
    <row r="212" spans="1:9" ht="31.5" x14ac:dyDescent="0.25">
      <c r="A212" s="33"/>
      <c r="B212" s="34" t="s">
        <v>507</v>
      </c>
      <c r="C212" s="35">
        <f>D212+E212</f>
        <v>0</v>
      </c>
      <c r="D212" s="36">
        <v>0</v>
      </c>
      <c r="E212" s="36">
        <v>0</v>
      </c>
      <c r="F212" s="36">
        <v>0</v>
      </c>
      <c r="G212" s="26"/>
      <c r="I212" s="62"/>
    </row>
    <row r="213" spans="1:9" ht="31.5" x14ac:dyDescent="0.25">
      <c r="A213" s="33"/>
      <c r="B213" s="34" t="s">
        <v>508</v>
      </c>
      <c r="C213" s="35">
        <f>D213+E213</f>
        <v>20</v>
      </c>
      <c r="D213" s="36">
        <v>18</v>
      </c>
      <c r="E213" s="36">
        <v>2</v>
      </c>
      <c r="F213" s="36">
        <v>0</v>
      </c>
      <c r="G213" s="26"/>
      <c r="I213" s="62"/>
    </row>
    <row r="214" spans="1:9" ht="31.5" x14ac:dyDescent="0.25">
      <c r="A214" s="33" t="s">
        <v>24</v>
      </c>
      <c r="B214" s="34" t="s">
        <v>509</v>
      </c>
      <c r="C214" s="35">
        <f>(C215/C216)*100</f>
        <v>0</v>
      </c>
      <c r="D214" s="35">
        <f>(D215/D216)*100</f>
        <v>0</v>
      </c>
      <c r="E214" s="35">
        <f>(E215/E216)*100</f>
        <v>0</v>
      </c>
      <c r="F214" s="35" t="e">
        <f>(F215/F216)*100</f>
        <v>#DIV/0!</v>
      </c>
      <c r="G214" s="26"/>
      <c r="I214" s="62"/>
    </row>
    <row r="215" spans="1:9" ht="31.5" x14ac:dyDescent="0.25">
      <c r="A215" s="33"/>
      <c r="B215" s="34" t="s">
        <v>510</v>
      </c>
      <c r="C215" s="35">
        <f>D215+E215</f>
        <v>0</v>
      </c>
      <c r="D215" s="36">
        <v>0</v>
      </c>
      <c r="E215" s="36">
        <v>0</v>
      </c>
      <c r="F215" s="36">
        <v>0</v>
      </c>
      <c r="G215" s="26"/>
      <c r="I215" s="62"/>
    </row>
    <row r="216" spans="1:9" ht="37.5" customHeight="1" x14ac:dyDescent="0.25">
      <c r="A216" s="2"/>
      <c r="B216" s="3" t="s">
        <v>511</v>
      </c>
      <c r="C216" s="35">
        <f>D216+E216</f>
        <v>20</v>
      </c>
      <c r="D216" s="16">
        <v>18</v>
      </c>
      <c r="E216" s="16">
        <v>2</v>
      </c>
      <c r="F216" s="16">
        <v>0</v>
      </c>
      <c r="G216" s="4"/>
      <c r="I216" s="62"/>
    </row>
  </sheetData>
  <pageMargins left="0.51181102362204722" right="0.31496062992125984" top="0.55118110236220474" bottom="0.35433070866141736" header="0.31496062992125984" footer="0.31496062992125984"/>
  <pageSetup paperSize="9"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25"/>
  <sheetViews>
    <sheetView view="pageBreakPreview" zoomScale="25" zoomScaleNormal="90" zoomScaleSheetLayoutView="25" workbookViewId="0">
      <pane xSplit="1" ySplit="1" topLeftCell="B176" activePane="bottomRight" state="frozen"/>
      <selection pane="topRight" activeCell="B1" sqref="B1"/>
      <selection pane="bottomLeft" activeCell="A2" sqref="A2"/>
      <selection pane="bottomRight" activeCell="K56" sqref="K56"/>
    </sheetView>
  </sheetViews>
  <sheetFormatPr defaultRowHeight="15.75" x14ac:dyDescent="0.25"/>
  <cols>
    <col min="1" max="1" width="11.140625" style="5" customWidth="1"/>
    <col min="2" max="2" width="106.7109375" style="7" customWidth="1"/>
    <col min="3" max="3" width="20" style="9" customWidth="1"/>
    <col min="4" max="4" width="15.42578125" style="9" customWidth="1"/>
    <col min="5" max="5" width="14.28515625" style="9" customWidth="1"/>
    <col min="6" max="6" width="33.28515625" style="9" customWidth="1"/>
    <col min="7" max="7" width="25.85546875" style="80" customWidth="1"/>
    <col min="8" max="8" width="11.7109375" style="1" customWidth="1"/>
    <col min="9" max="256" width="9.140625" style="1"/>
    <col min="257" max="257" width="11.140625" style="1" customWidth="1"/>
    <col min="258" max="258" width="106.7109375" style="1" customWidth="1"/>
    <col min="259" max="259" width="20" style="1" customWidth="1"/>
    <col min="260" max="260" width="15.42578125" style="1" customWidth="1"/>
    <col min="261" max="261" width="14.28515625" style="1" customWidth="1"/>
    <col min="262" max="262" width="33.28515625" style="1" customWidth="1"/>
    <col min="263" max="263" width="25.85546875" style="1" customWidth="1"/>
    <col min="264" max="264" width="11.7109375" style="1" customWidth="1"/>
    <col min="265" max="512" width="9.140625" style="1"/>
    <col min="513" max="513" width="11.140625" style="1" customWidth="1"/>
    <col min="514" max="514" width="106.7109375" style="1" customWidth="1"/>
    <col min="515" max="515" width="20" style="1" customWidth="1"/>
    <col min="516" max="516" width="15.42578125" style="1" customWidth="1"/>
    <col min="517" max="517" width="14.28515625" style="1" customWidth="1"/>
    <col min="518" max="518" width="33.28515625" style="1" customWidth="1"/>
    <col min="519" max="519" width="25.85546875" style="1" customWidth="1"/>
    <col min="520" max="520" width="11.7109375" style="1" customWidth="1"/>
    <col min="521" max="768" width="9.140625" style="1"/>
    <col min="769" max="769" width="11.140625" style="1" customWidth="1"/>
    <col min="770" max="770" width="106.7109375" style="1" customWidth="1"/>
    <col min="771" max="771" width="20" style="1" customWidth="1"/>
    <col min="772" max="772" width="15.42578125" style="1" customWidth="1"/>
    <col min="773" max="773" width="14.28515625" style="1" customWidth="1"/>
    <col min="774" max="774" width="33.28515625" style="1" customWidth="1"/>
    <col min="775" max="775" width="25.85546875" style="1" customWidth="1"/>
    <col min="776" max="776" width="11.7109375" style="1" customWidth="1"/>
    <col min="777" max="1024" width="9.140625" style="1"/>
    <col min="1025" max="1025" width="11.140625" style="1" customWidth="1"/>
    <col min="1026" max="1026" width="106.7109375" style="1" customWidth="1"/>
    <col min="1027" max="1027" width="20" style="1" customWidth="1"/>
    <col min="1028" max="1028" width="15.42578125" style="1" customWidth="1"/>
    <col min="1029" max="1029" width="14.28515625" style="1" customWidth="1"/>
    <col min="1030" max="1030" width="33.28515625" style="1" customWidth="1"/>
    <col min="1031" max="1031" width="25.85546875" style="1" customWidth="1"/>
    <col min="1032" max="1032" width="11.7109375" style="1" customWidth="1"/>
    <col min="1033" max="1280" width="9.140625" style="1"/>
    <col min="1281" max="1281" width="11.140625" style="1" customWidth="1"/>
    <col min="1282" max="1282" width="106.7109375" style="1" customWidth="1"/>
    <col min="1283" max="1283" width="20" style="1" customWidth="1"/>
    <col min="1284" max="1284" width="15.42578125" style="1" customWidth="1"/>
    <col min="1285" max="1285" width="14.28515625" style="1" customWidth="1"/>
    <col min="1286" max="1286" width="33.28515625" style="1" customWidth="1"/>
    <col min="1287" max="1287" width="25.85546875" style="1" customWidth="1"/>
    <col min="1288" max="1288" width="11.7109375" style="1" customWidth="1"/>
    <col min="1289" max="1536" width="9.140625" style="1"/>
    <col min="1537" max="1537" width="11.140625" style="1" customWidth="1"/>
    <col min="1538" max="1538" width="106.7109375" style="1" customWidth="1"/>
    <col min="1539" max="1539" width="20" style="1" customWidth="1"/>
    <col min="1540" max="1540" width="15.42578125" style="1" customWidth="1"/>
    <col min="1541" max="1541" width="14.28515625" style="1" customWidth="1"/>
    <col min="1542" max="1542" width="33.28515625" style="1" customWidth="1"/>
    <col min="1543" max="1543" width="25.85546875" style="1" customWidth="1"/>
    <col min="1544" max="1544" width="11.7109375" style="1" customWidth="1"/>
    <col min="1545" max="1792" width="9.140625" style="1"/>
    <col min="1793" max="1793" width="11.140625" style="1" customWidth="1"/>
    <col min="1794" max="1794" width="106.7109375" style="1" customWidth="1"/>
    <col min="1795" max="1795" width="20" style="1" customWidth="1"/>
    <col min="1796" max="1796" width="15.42578125" style="1" customWidth="1"/>
    <col min="1797" max="1797" width="14.28515625" style="1" customWidth="1"/>
    <col min="1798" max="1798" width="33.28515625" style="1" customWidth="1"/>
    <col min="1799" max="1799" width="25.85546875" style="1" customWidth="1"/>
    <col min="1800" max="1800" width="11.7109375" style="1" customWidth="1"/>
    <col min="1801" max="2048" width="9.140625" style="1"/>
    <col min="2049" max="2049" width="11.140625" style="1" customWidth="1"/>
    <col min="2050" max="2050" width="106.7109375" style="1" customWidth="1"/>
    <col min="2051" max="2051" width="20" style="1" customWidth="1"/>
    <col min="2052" max="2052" width="15.42578125" style="1" customWidth="1"/>
    <col min="2053" max="2053" width="14.28515625" style="1" customWidth="1"/>
    <col min="2054" max="2054" width="33.28515625" style="1" customWidth="1"/>
    <col min="2055" max="2055" width="25.85546875" style="1" customWidth="1"/>
    <col min="2056" max="2056" width="11.7109375" style="1" customWidth="1"/>
    <col min="2057" max="2304" width="9.140625" style="1"/>
    <col min="2305" max="2305" width="11.140625" style="1" customWidth="1"/>
    <col min="2306" max="2306" width="106.7109375" style="1" customWidth="1"/>
    <col min="2307" max="2307" width="20" style="1" customWidth="1"/>
    <col min="2308" max="2308" width="15.42578125" style="1" customWidth="1"/>
    <col min="2309" max="2309" width="14.28515625" style="1" customWidth="1"/>
    <col min="2310" max="2310" width="33.28515625" style="1" customWidth="1"/>
    <col min="2311" max="2311" width="25.85546875" style="1" customWidth="1"/>
    <col min="2312" max="2312" width="11.7109375" style="1" customWidth="1"/>
    <col min="2313" max="2560" width="9.140625" style="1"/>
    <col min="2561" max="2561" width="11.140625" style="1" customWidth="1"/>
    <col min="2562" max="2562" width="106.7109375" style="1" customWidth="1"/>
    <col min="2563" max="2563" width="20" style="1" customWidth="1"/>
    <col min="2564" max="2564" width="15.42578125" style="1" customWidth="1"/>
    <col min="2565" max="2565" width="14.28515625" style="1" customWidth="1"/>
    <col min="2566" max="2566" width="33.28515625" style="1" customWidth="1"/>
    <col min="2567" max="2567" width="25.85546875" style="1" customWidth="1"/>
    <col min="2568" max="2568" width="11.7109375" style="1" customWidth="1"/>
    <col min="2569" max="2816" width="9.140625" style="1"/>
    <col min="2817" max="2817" width="11.140625" style="1" customWidth="1"/>
    <col min="2818" max="2818" width="106.7109375" style="1" customWidth="1"/>
    <col min="2819" max="2819" width="20" style="1" customWidth="1"/>
    <col min="2820" max="2820" width="15.42578125" style="1" customWidth="1"/>
    <col min="2821" max="2821" width="14.28515625" style="1" customWidth="1"/>
    <col min="2822" max="2822" width="33.28515625" style="1" customWidth="1"/>
    <col min="2823" max="2823" width="25.85546875" style="1" customWidth="1"/>
    <col min="2824" max="2824" width="11.7109375" style="1" customWidth="1"/>
    <col min="2825" max="3072" width="9.140625" style="1"/>
    <col min="3073" max="3073" width="11.140625" style="1" customWidth="1"/>
    <col min="3074" max="3074" width="106.7109375" style="1" customWidth="1"/>
    <col min="3075" max="3075" width="20" style="1" customWidth="1"/>
    <col min="3076" max="3076" width="15.42578125" style="1" customWidth="1"/>
    <col min="3077" max="3077" width="14.28515625" style="1" customWidth="1"/>
    <col min="3078" max="3078" width="33.28515625" style="1" customWidth="1"/>
    <col min="3079" max="3079" width="25.85546875" style="1" customWidth="1"/>
    <col min="3080" max="3080" width="11.7109375" style="1" customWidth="1"/>
    <col min="3081" max="3328" width="9.140625" style="1"/>
    <col min="3329" max="3329" width="11.140625" style="1" customWidth="1"/>
    <col min="3330" max="3330" width="106.7109375" style="1" customWidth="1"/>
    <col min="3331" max="3331" width="20" style="1" customWidth="1"/>
    <col min="3332" max="3332" width="15.42578125" style="1" customWidth="1"/>
    <col min="3333" max="3333" width="14.28515625" style="1" customWidth="1"/>
    <col min="3334" max="3334" width="33.28515625" style="1" customWidth="1"/>
    <col min="3335" max="3335" width="25.85546875" style="1" customWidth="1"/>
    <col min="3336" max="3336" width="11.7109375" style="1" customWidth="1"/>
    <col min="3337" max="3584" width="9.140625" style="1"/>
    <col min="3585" max="3585" width="11.140625" style="1" customWidth="1"/>
    <col min="3586" max="3586" width="106.7109375" style="1" customWidth="1"/>
    <col min="3587" max="3587" width="20" style="1" customWidth="1"/>
    <col min="3588" max="3588" width="15.42578125" style="1" customWidth="1"/>
    <col min="3589" max="3589" width="14.28515625" style="1" customWidth="1"/>
    <col min="3590" max="3590" width="33.28515625" style="1" customWidth="1"/>
    <col min="3591" max="3591" width="25.85546875" style="1" customWidth="1"/>
    <col min="3592" max="3592" width="11.7109375" style="1" customWidth="1"/>
    <col min="3593" max="3840" width="9.140625" style="1"/>
    <col min="3841" max="3841" width="11.140625" style="1" customWidth="1"/>
    <col min="3842" max="3842" width="106.7109375" style="1" customWidth="1"/>
    <col min="3843" max="3843" width="20" style="1" customWidth="1"/>
    <col min="3844" max="3844" width="15.42578125" style="1" customWidth="1"/>
    <col min="3845" max="3845" width="14.28515625" style="1" customWidth="1"/>
    <col min="3846" max="3846" width="33.28515625" style="1" customWidth="1"/>
    <col min="3847" max="3847" width="25.85546875" style="1" customWidth="1"/>
    <col min="3848" max="3848" width="11.7109375" style="1" customWidth="1"/>
    <col min="3849" max="4096" width="9.140625" style="1"/>
    <col min="4097" max="4097" width="11.140625" style="1" customWidth="1"/>
    <col min="4098" max="4098" width="106.7109375" style="1" customWidth="1"/>
    <col min="4099" max="4099" width="20" style="1" customWidth="1"/>
    <col min="4100" max="4100" width="15.42578125" style="1" customWidth="1"/>
    <col min="4101" max="4101" width="14.28515625" style="1" customWidth="1"/>
    <col min="4102" max="4102" width="33.28515625" style="1" customWidth="1"/>
    <col min="4103" max="4103" width="25.85546875" style="1" customWidth="1"/>
    <col min="4104" max="4104" width="11.7109375" style="1" customWidth="1"/>
    <col min="4105" max="4352" width="9.140625" style="1"/>
    <col min="4353" max="4353" width="11.140625" style="1" customWidth="1"/>
    <col min="4354" max="4354" width="106.7109375" style="1" customWidth="1"/>
    <col min="4355" max="4355" width="20" style="1" customWidth="1"/>
    <col min="4356" max="4356" width="15.42578125" style="1" customWidth="1"/>
    <col min="4357" max="4357" width="14.28515625" style="1" customWidth="1"/>
    <col min="4358" max="4358" width="33.28515625" style="1" customWidth="1"/>
    <col min="4359" max="4359" width="25.85546875" style="1" customWidth="1"/>
    <col min="4360" max="4360" width="11.7109375" style="1" customWidth="1"/>
    <col min="4361" max="4608" width="9.140625" style="1"/>
    <col min="4609" max="4609" width="11.140625" style="1" customWidth="1"/>
    <col min="4610" max="4610" width="106.7109375" style="1" customWidth="1"/>
    <col min="4611" max="4611" width="20" style="1" customWidth="1"/>
    <col min="4612" max="4612" width="15.42578125" style="1" customWidth="1"/>
    <col min="4613" max="4613" width="14.28515625" style="1" customWidth="1"/>
    <col min="4614" max="4614" width="33.28515625" style="1" customWidth="1"/>
    <col min="4615" max="4615" width="25.85546875" style="1" customWidth="1"/>
    <col min="4616" max="4616" width="11.7109375" style="1" customWidth="1"/>
    <col min="4617" max="4864" width="9.140625" style="1"/>
    <col min="4865" max="4865" width="11.140625" style="1" customWidth="1"/>
    <col min="4866" max="4866" width="106.7109375" style="1" customWidth="1"/>
    <col min="4867" max="4867" width="20" style="1" customWidth="1"/>
    <col min="4868" max="4868" width="15.42578125" style="1" customWidth="1"/>
    <col min="4869" max="4869" width="14.28515625" style="1" customWidth="1"/>
    <col min="4870" max="4870" width="33.28515625" style="1" customWidth="1"/>
    <col min="4871" max="4871" width="25.85546875" style="1" customWidth="1"/>
    <col min="4872" max="4872" width="11.7109375" style="1" customWidth="1"/>
    <col min="4873" max="5120" width="9.140625" style="1"/>
    <col min="5121" max="5121" width="11.140625" style="1" customWidth="1"/>
    <col min="5122" max="5122" width="106.7109375" style="1" customWidth="1"/>
    <col min="5123" max="5123" width="20" style="1" customWidth="1"/>
    <col min="5124" max="5124" width="15.42578125" style="1" customWidth="1"/>
    <col min="5125" max="5125" width="14.28515625" style="1" customWidth="1"/>
    <col min="5126" max="5126" width="33.28515625" style="1" customWidth="1"/>
    <col min="5127" max="5127" width="25.85546875" style="1" customWidth="1"/>
    <col min="5128" max="5128" width="11.7109375" style="1" customWidth="1"/>
    <col min="5129" max="5376" width="9.140625" style="1"/>
    <col min="5377" max="5377" width="11.140625" style="1" customWidth="1"/>
    <col min="5378" max="5378" width="106.7109375" style="1" customWidth="1"/>
    <col min="5379" max="5379" width="20" style="1" customWidth="1"/>
    <col min="5380" max="5380" width="15.42578125" style="1" customWidth="1"/>
    <col min="5381" max="5381" width="14.28515625" style="1" customWidth="1"/>
    <col min="5382" max="5382" width="33.28515625" style="1" customWidth="1"/>
    <col min="5383" max="5383" width="25.85546875" style="1" customWidth="1"/>
    <col min="5384" max="5384" width="11.7109375" style="1" customWidth="1"/>
    <col min="5385" max="5632" width="9.140625" style="1"/>
    <col min="5633" max="5633" width="11.140625" style="1" customWidth="1"/>
    <col min="5634" max="5634" width="106.7109375" style="1" customWidth="1"/>
    <col min="5635" max="5635" width="20" style="1" customWidth="1"/>
    <col min="5636" max="5636" width="15.42578125" style="1" customWidth="1"/>
    <col min="5637" max="5637" width="14.28515625" style="1" customWidth="1"/>
    <col min="5638" max="5638" width="33.28515625" style="1" customWidth="1"/>
    <col min="5639" max="5639" width="25.85546875" style="1" customWidth="1"/>
    <col min="5640" max="5640" width="11.7109375" style="1" customWidth="1"/>
    <col min="5641" max="5888" width="9.140625" style="1"/>
    <col min="5889" max="5889" width="11.140625" style="1" customWidth="1"/>
    <col min="5890" max="5890" width="106.7109375" style="1" customWidth="1"/>
    <col min="5891" max="5891" width="20" style="1" customWidth="1"/>
    <col min="5892" max="5892" width="15.42578125" style="1" customWidth="1"/>
    <col min="5893" max="5893" width="14.28515625" style="1" customWidth="1"/>
    <col min="5894" max="5894" width="33.28515625" style="1" customWidth="1"/>
    <col min="5895" max="5895" width="25.85546875" style="1" customWidth="1"/>
    <col min="5896" max="5896" width="11.7109375" style="1" customWidth="1"/>
    <col min="5897" max="6144" width="9.140625" style="1"/>
    <col min="6145" max="6145" width="11.140625" style="1" customWidth="1"/>
    <col min="6146" max="6146" width="106.7109375" style="1" customWidth="1"/>
    <col min="6147" max="6147" width="20" style="1" customWidth="1"/>
    <col min="6148" max="6148" width="15.42578125" style="1" customWidth="1"/>
    <col min="6149" max="6149" width="14.28515625" style="1" customWidth="1"/>
    <col min="6150" max="6150" width="33.28515625" style="1" customWidth="1"/>
    <col min="6151" max="6151" width="25.85546875" style="1" customWidth="1"/>
    <col min="6152" max="6152" width="11.7109375" style="1" customWidth="1"/>
    <col min="6153" max="6400" width="9.140625" style="1"/>
    <col min="6401" max="6401" width="11.140625" style="1" customWidth="1"/>
    <col min="6402" max="6402" width="106.7109375" style="1" customWidth="1"/>
    <col min="6403" max="6403" width="20" style="1" customWidth="1"/>
    <col min="6404" max="6404" width="15.42578125" style="1" customWidth="1"/>
    <col min="6405" max="6405" width="14.28515625" style="1" customWidth="1"/>
    <col min="6406" max="6406" width="33.28515625" style="1" customWidth="1"/>
    <col min="6407" max="6407" width="25.85546875" style="1" customWidth="1"/>
    <col min="6408" max="6408" width="11.7109375" style="1" customWidth="1"/>
    <col min="6409" max="6656" width="9.140625" style="1"/>
    <col min="6657" max="6657" width="11.140625" style="1" customWidth="1"/>
    <col min="6658" max="6658" width="106.7109375" style="1" customWidth="1"/>
    <col min="6659" max="6659" width="20" style="1" customWidth="1"/>
    <col min="6660" max="6660" width="15.42578125" style="1" customWidth="1"/>
    <col min="6661" max="6661" width="14.28515625" style="1" customWidth="1"/>
    <col min="6662" max="6662" width="33.28515625" style="1" customWidth="1"/>
    <col min="6663" max="6663" width="25.85546875" style="1" customWidth="1"/>
    <col min="6664" max="6664" width="11.7109375" style="1" customWidth="1"/>
    <col min="6665" max="6912" width="9.140625" style="1"/>
    <col min="6913" max="6913" width="11.140625" style="1" customWidth="1"/>
    <col min="6914" max="6914" width="106.7109375" style="1" customWidth="1"/>
    <col min="6915" max="6915" width="20" style="1" customWidth="1"/>
    <col min="6916" max="6916" width="15.42578125" style="1" customWidth="1"/>
    <col min="6917" max="6917" width="14.28515625" style="1" customWidth="1"/>
    <col min="6918" max="6918" width="33.28515625" style="1" customWidth="1"/>
    <col min="6919" max="6919" width="25.85546875" style="1" customWidth="1"/>
    <col min="6920" max="6920" width="11.7109375" style="1" customWidth="1"/>
    <col min="6921" max="7168" width="9.140625" style="1"/>
    <col min="7169" max="7169" width="11.140625" style="1" customWidth="1"/>
    <col min="7170" max="7170" width="106.7109375" style="1" customWidth="1"/>
    <col min="7171" max="7171" width="20" style="1" customWidth="1"/>
    <col min="7172" max="7172" width="15.42578125" style="1" customWidth="1"/>
    <col min="7173" max="7173" width="14.28515625" style="1" customWidth="1"/>
    <col min="7174" max="7174" width="33.28515625" style="1" customWidth="1"/>
    <col min="7175" max="7175" width="25.85546875" style="1" customWidth="1"/>
    <col min="7176" max="7176" width="11.7109375" style="1" customWidth="1"/>
    <col min="7177" max="7424" width="9.140625" style="1"/>
    <col min="7425" max="7425" width="11.140625" style="1" customWidth="1"/>
    <col min="7426" max="7426" width="106.7109375" style="1" customWidth="1"/>
    <col min="7427" max="7427" width="20" style="1" customWidth="1"/>
    <col min="7428" max="7428" width="15.42578125" style="1" customWidth="1"/>
    <col min="7429" max="7429" width="14.28515625" style="1" customWidth="1"/>
    <col min="7430" max="7430" width="33.28515625" style="1" customWidth="1"/>
    <col min="7431" max="7431" width="25.85546875" style="1" customWidth="1"/>
    <col min="7432" max="7432" width="11.7109375" style="1" customWidth="1"/>
    <col min="7433" max="7680" width="9.140625" style="1"/>
    <col min="7681" max="7681" width="11.140625" style="1" customWidth="1"/>
    <col min="7682" max="7682" width="106.7109375" style="1" customWidth="1"/>
    <col min="7683" max="7683" width="20" style="1" customWidth="1"/>
    <col min="7684" max="7684" width="15.42578125" style="1" customWidth="1"/>
    <col min="7685" max="7685" width="14.28515625" style="1" customWidth="1"/>
    <col min="7686" max="7686" width="33.28515625" style="1" customWidth="1"/>
    <col min="7687" max="7687" width="25.85546875" style="1" customWidth="1"/>
    <col min="7688" max="7688" width="11.7109375" style="1" customWidth="1"/>
    <col min="7689" max="7936" width="9.140625" style="1"/>
    <col min="7937" max="7937" width="11.140625" style="1" customWidth="1"/>
    <col min="7938" max="7938" width="106.7109375" style="1" customWidth="1"/>
    <col min="7939" max="7939" width="20" style="1" customWidth="1"/>
    <col min="7940" max="7940" width="15.42578125" style="1" customWidth="1"/>
    <col min="7941" max="7941" width="14.28515625" style="1" customWidth="1"/>
    <col min="7942" max="7942" width="33.28515625" style="1" customWidth="1"/>
    <col min="7943" max="7943" width="25.85546875" style="1" customWidth="1"/>
    <col min="7944" max="7944" width="11.7109375" style="1" customWidth="1"/>
    <col min="7945" max="8192" width="9.140625" style="1"/>
    <col min="8193" max="8193" width="11.140625" style="1" customWidth="1"/>
    <col min="8194" max="8194" width="106.7109375" style="1" customWidth="1"/>
    <col min="8195" max="8195" width="20" style="1" customWidth="1"/>
    <col min="8196" max="8196" width="15.42578125" style="1" customWidth="1"/>
    <col min="8197" max="8197" width="14.28515625" style="1" customWidth="1"/>
    <col min="8198" max="8198" width="33.28515625" style="1" customWidth="1"/>
    <col min="8199" max="8199" width="25.85546875" style="1" customWidth="1"/>
    <col min="8200" max="8200" width="11.7109375" style="1" customWidth="1"/>
    <col min="8201" max="8448" width="9.140625" style="1"/>
    <col min="8449" max="8449" width="11.140625" style="1" customWidth="1"/>
    <col min="8450" max="8450" width="106.7109375" style="1" customWidth="1"/>
    <col min="8451" max="8451" width="20" style="1" customWidth="1"/>
    <col min="8452" max="8452" width="15.42578125" style="1" customWidth="1"/>
    <col min="8453" max="8453" width="14.28515625" style="1" customWidth="1"/>
    <col min="8454" max="8454" width="33.28515625" style="1" customWidth="1"/>
    <col min="8455" max="8455" width="25.85546875" style="1" customWidth="1"/>
    <col min="8456" max="8456" width="11.7109375" style="1" customWidth="1"/>
    <col min="8457" max="8704" width="9.140625" style="1"/>
    <col min="8705" max="8705" width="11.140625" style="1" customWidth="1"/>
    <col min="8706" max="8706" width="106.7109375" style="1" customWidth="1"/>
    <col min="8707" max="8707" width="20" style="1" customWidth="1"/>
    <col min="8708" max="8708" width="15.42578125" style="1" customWidth="1"/>
    <col min="8709" max="8709" width="14.28515625" style="1" customWidth="1"/>
    <col min="8710" max="8710" width="33.28515625" style="1" customWidth="1"/>
    <col min="8711" max="8711" width="25.85546875" style="1" customWidth="1"/>
    <col min="8712" max="8712" width="11.7109375" style="1" customWidth="1"/>
    <col min="8713" max="8960" width="9.140625" style="1"/>
    <col min="8961" max="8961" width="11.140625" style="1" customWidth="1"/>
    <col min="8962" max="8962" width="106.7109375" style="1" customWidth="1"/>
    <col min="8963" max="8963" width="20" style="1" customWidth="1"/>
    <col min="8964" max="8964" width="15.42578125" style="1" customWidth="1"/>
    <col min="8965" max="8965" width="14.28515625" style="1" customWidth="1"/>
    <col min="8966" max="8966" width="33.28515625" style="1" customWidth="1"/>
    <col min="8967" max="8967" width="25.85546875" style="1" customWidth="1"/>
    <col min="8968" max="8968" width="11.7109375" style="1" customWidth="1"/>
    <col min="8969" max="9216" width="9.140625" style="1"/>
    <col min="9217" max="9217" width="11.140625" style="1" customWidth="1"/>
    <col min="9218" max="9218" width="106.7109375" style="1" customWidth="1"/>
    <col min="9219" max="9219" width="20" style="1" customWidth="1"/>
    <col min="9220" max="9220" width="15.42578125" style="1" customWidth="1"/>
    <col min="9221" max="9221" width="14.28515625" style="1" customWidth="1"/>
    <col min="9222" max="9222" width="33.28515625" style="1" customWidth="1"/>
    <col min="9223" max="9223" width="25.85546875" style="1" customWidth="1"/>
    <col min="9224" max="9224" width="11.7109375" style="1" customWidth="1"/>
    <col min="9225" max="9472" width="9.140625" style="1"/>
    <col min="9473" max="9473" width="11.140625" style="1" customWidth="1"/>
    <col min="9474" max="9474" width="106.7109375" style="1" customWidth="1"/>
    <col min="9475" max="9475" width="20" style="1" customWidth="1"/>
    <col min="9476" max="9476" width="15.42578125" style="1" customWidth="1"/>
    <col min="9477" max="9477" width="14.28515625" style="1" customWidth="1"/>
    <col min="9478" max="9478" width="33.28515625" style="1" customWidth="1"/>
    <col min="9479" max="9479" width="25.85546875" style="1" customWidth="1"/>
    <col min="9480" max="9480" width="11.7109375" style="1" customWidth="1"/>
    <col min="9481" max="9728" width="9.140625" style="1"/>
    <col min="9729" max="9729" width="11.140625" style="1" customWidth="1"/>
    <col min="9730" max="9730" width="106.7109375" style="1" customWidth="1"/>
    <col min="9731" max="9731" width="20" style="1" customWidth="1"/>
    <col min="9732" max="9732" width="15.42578125" style="1" customWidth="1"/>
    <col min="9733" max="9733" width="14.28515625" style="1" customWidth="1"/>
    <col min="9734" max="9734" width="33.28515625" style="1" customWidth="1"/>
    <col min="9735" max="9735" width="25.85546875" style="1" customWidth="1"/>
    <col min="9736" max="9736" width="11.7109375" style="1" customWidth="1"/>
    <col min="9737" max="9984" width="9.140625" style="1"/>
    <col min="9985" max="9985" width="11.140625" style="1" customWidth="1"/>
    <col min="9986" max="9986" width="106.7109375" style="1" customWidth="1"/>
    <col min="9987" max="9987" width="20" style="1" customWidth="1"/>
    <col min="9988" max="9988" width="15.42578125" style="1" customWidth="1"/>
    <col min="9989" max="9989" width="14.28515625" style="1" customWidth="1"/>
    <col min="9990" max="9990" width="33.28515625" style="1" customWidth="1"/>
    <col min="9991" max="9991" width="25.85546875" style="1" customWidth="1"/>
    <col min="9992" max="9992" width="11.7109375" style="1" customWidth="1"/>
    <col min="9993" max="10240" width="9.140625" style="1"/>
    <col min="10241" max="10241" width="11.140625" style="1" customWidth="1"/>
    <col min="10242" max="10242" width="106.7109375" style="1" customWidth="1"/>
    <col min="10243" max="10243" width="20" style="1" customWidth="1"/>
    <col min="10244" max="10244" width="15.42578125" style="1" customWidth="1"/>
    <col min="10245" max="10245" width="14.28515625" style="1" customWidth="1"/>
    <col min="10246" max="10246" width="33.28515625" style="1" customWidth="1"/>
    <col min="10247" max="10247" width="25.85546875" style="1" customWidth="1"/>
    <col min="10248" max="10248" width="11.7109375" style="1" customWidth="1"/>
    <col min="10249" max="10496" width="9.140625" style="1"/>
    <col min="10497" max="10497" width="11.140625" style="1" customWidth="1"/>
    <col min="10498" max="10498" width="106.7109375" style="1" customWidth="1"/>
    <col min="10499" max="10499" width="20" style="1" customWidth="1"/>
    <col min="10500" max="10500" width="15.42578125" style="1" customWidth="1"/>
    <col min="10501" max="10501" width="14.28515625" style="1" customWidth="1"/>
    <col min="10502" max="10502" width="33.28515625" style="1" customWidth="1"/>
    <col min="10503" max="10503" width="25.85546875" style="1" customWidth="1"/>
    <col min="10504" max="10504" width="11.7109375" style="1" customWidth="1"/>
    <col min="10505" max="10752" width="9.140625" style="1"/>
    <col min="10753" max="10753" width="11.140625" style="1" customWidth="1"/>
    <col min="10754" max="10754" width="106.7109375" style="1" customWidth="1"/>
    <col min="10755" max="10755" width="20" style="1" customWidth="1"/>
    <col min="10756" max="10756" width="15.42578125" style="1" customWidth="1"/>
    <col min="10757" max="10757" width="14.28515625" style="1" customWidth="1"/>
    <col min="10758" max="10758" width="33.28515625" style="1" customWidth="1"/>
    <col min="10759" max="10759" width="25.85546875" style="1" customWidth="1"/>
    <col min="10760" max="10760" width="11.7109375" style="1" customWidth="1"/>
    <col min="10761" max="11008" width="9.140625" style="1"/>
    <col min="11009" max="11009" width="11.140625" style="1" customWidth="1"/>
    <col min="11010" max="11010" width="106.7109375" style="1" customWidth="1"/>
    <col min="11011" max="11011" width="20" style="1" customWidth="1"/>
    <col min="11012" max="11012" width="15.42578125" style="1" customWidth="1"/>
    <col min="11013" max="11013" width="14.28515625" style="1" customWidth="1"/>
    <col min="11014" max="11014" width="33.28515625" style="1" customWidth="1"/>
    <col min="11015" max="11015" width="25.85546875" style="1" customWidth="1"/>
    <col min="11016" max="11016" width="11.7109375" style="1" customWidth="1"/>
    <col min="11017" max="11264" width="9.140625" style="1"/>
    <col min="11265" max="11265" width="11.140625" style="1" customWidth="1"/>
    <col min="11266" max="11266" width="106.7109375" style="1" customWidth="1"/>
    <col min="11267" max="11267" width="20" style="1" customWidth="1"/>
    <col min="11268" max="11268" width="15.42578125" style="1" customWidth="1"/>
    <col min="11269" max="11269" width="14.28515625" style="1" customWidth="1"/>
    <col min="11270" max="11270" width="33.28515625" style="1" customWidth="1"/>
    <col min="11271" max="11271" width="25.85546875" style="1" customWidth="1"/>
    <col min="11272" max="11272" width="11.7109375" style="1" customWidth="1"/>
    <col min="11273" max="11520" width="9.140625" style="1"/>
    <col min="11521" max="11521" width="11.140625" style="1" customWidth="1"/>
    <col min="11522" max="11522" width="106.7109375" style="1" customWidth="1"/>
    <col min="11523" max="11523" width="20" style="1" customWidth="1"/>
    <col min="11524" max="11524" width="15.42578125" style="1" customWidth="1"/>
    <col min="11525" max="11525" width="14.28515625" style="1" customWidth="1"/>
    <col min="11526" max="11526" width="33.28515625" style="1" customWidth="1"/>
    <col min="11527" max="11527" width="25.85546875" style="1" customWidth="1"/>
    <col min="11528" max="11528" width="11.7109375" style="1" customWidth="1"/>
    <col min="11529" max="11776" width="9.140625" style="1"/>
    <col min="11777" max="11777" width="11.140625" style="1" customWidth="1"/>
    <col min="11778" max="11778" width="106.7109375" style="1" customWidth="1"/>
    <col min="11779" max="11779" width="20" style="1" customWidth="1"/>
    <col min="11780" max="11780" width="15.42578125" style="1" customWidth="1"/>
    <col min="11781" max="11781" width="14.28515625" style="1" customWidth="1"/>
    <col min="11782" max="11782" width="33.28515625" style="1" customWidth="1"/>
    <col min="11783" max="11783" width="25.85546875" style="1" customWidth="1"/>
    <col min="11784" max="11784" width="11.7109375" style="1" customWidth="1"/>
    <col min="11785" max="12032" width="9.140625" style="1"/>
    <col min="12033" max="12033" width="11.140625" style="1" customWidth="1"/>
    <col min="12034" max="12034" width="106.7109375" style="1" customWidth="1"/>
    <col min="12035" max="12035" width="20" style="1" customWidth="1"/>
    <col min="12036" max="12036" width="15.42578125" style="1" customWidth="1"/>
    <col min="12037" max="12037" width="14.28515625" style="1" customWidth="1"/>
    <col min="12038" max="12038" width="33.28515625" style="1" customWidth="1"/>
    <col min="12039" max="12039" width="25.85546875" style="1" customWidth="1"/>
    <col min="12040" max="12040" width="11.7109375" style="1" customWidth="1"/>
    <col min="12041" max="12288" width="9.140625" style="1"/>
    <col min="12289" max="12289" width="11.140625" style="1" customWidth="1"/>
    <col min="12290" max="12290" width="106.7109375" style="1" customWidth="1"/>
    <col min="12291" max="12291" width="20" style="1" customWidth="1"/>
    <col min="12292" max="12292" width="15.42578125" style="1" customWidth="1"/>
    <col min="12293" max="12293" width="14.28515625" style="1" customWidth="1"/>
    <col min="12294" max="12294" width="33.28515625" style="1" customWidth="1"/>
    <col min="12295" max="12295" width="25.85546875" style="1" customWidth="1"/>
    <col min="12296" max="12296" width="11.7109375" style="1" customWidth="1"/>
    <col min="12297" max="12544" width="9.140625" style="1"/>
    <col min="12545" max="12545" width="11.140625" style="1" customWidth="1"/>
    <col min="12546" max="12546" width="106.7109375" style="1" customWidth="1"/>
    <col min="12547" max="12547" width="20" style="1" customWidth="1"/>
    <col min="12548" max="12548" width="15.42578125" style="1" customWidth="1"/>
    <col min="12549" max="12549" width="14.28515625" style="1" customWidth="1"/>
    <col min="12550" max="12550" width="33.28515625" style="1" customWidth="1"/>
    <col min="12551" max="12551" width="25.85546875" style="1" customWidth="1"/>
    <col min="12552" max="12552" width="11.7109375" style="1" customWidth="1"/>
    <col min="12553" max="12800" width="9.140625" style="1"/>
    <col min="12801" max="12801" width="11.140625" style="1" customWidth="1"/>
    <col min="12802" max="12802" width="106.7109375" style="1" customWidth="1"/>
    <col min="12803" max="12803" width="20" style="1" customWidth="1"/>
    <col min="12804" max="12804" width="15.42578125" style="1" customWidth="1"/>
    <col min="12805" max="12805" width="14.28515625" style="1" customWidth="1"/>
    <col min="12806" max="12806" width="33.28515625" style="1" customWidth="1"/>
    <col min="12807" max="12807" width="25.85546875" style="1" customWidth="1"/>
    <col min="12808" max="12808" width="11.7109375" style="1" customWidth="1"/>
    <col min="12809" max="13056" width="9.140625" style="1"/>
    <col min="13057" max="13057" width="11.140625" style="1" customWidth="1"/>
    <col min="13058" max="13058" width="106.7109375" style="1" customWidth="1"/>
    <col min="13059" max="13059" width="20" style="1" customWidth="1"/>
    <col min="13060" max="13060" width="15.42578125" style="1" customWidth="1"/>
    <col min="13061" max="13061" width="14.28515625" style="1" customWidth="1"/>
    <col min="13062" max="13062" width="33.28515625" style="1" customWidth="1"/>
    <col min="13063" max="13063" width="25.85546875" style="1" customWidth="1"/>
    <col min="13064" max="13064" width="11.7109375" style="1" customWidth="1"/>
    <col min="13065" max="13312" width="9.140625" style="1"/>
    <col min="13313" max="13313" width="11.140625" style="1" customWidth="1"/>
    <col min="13314" max="13314" width="106.7109375" style="1" customWidth="1"/>
    <col min="13315" max="13315" width="20" style="1" customWidth="1"/>
    <col min="13316" max="13316" width="15.42578125" style="1" customWidth="1"/>
    <col min="13317" max="13317" width="14.28515625" style="1" customWidth="1"/>
    <col min="13318" max="13318" width="33.28515625" style="1" customWidth="1"/>
    <col min="13319" max="13319" width="25.85546875" style="1" customWidth="1"/>
    <col min="13320" max="13320" width="11.7109375" style="1" customWidth="1"/>
    <col min="13321" max="13568" width="9.140625" style="1"/>
    <col min="13569" max="13569" width="11.140625" style="1" customWidth="1"/>
    <col min="13570" max="13570" width="106.7109375" style="1" customWidth="1"/>
    <col min="13571" max="13571" width="20" style="1" customWidth="1"/>
    <col min="13572" max="13572" width="15.42578125" style="1" customWidth="1"/>
    <col min="13573" max="13573" width="14.28515625" style="1" customWidth="1"/>
    <col min="13574" max="13574" width="33.28515625" style="1" customWidth="1"/>
    <col min="13575" max="13575" width="25.85546875" style="1" customWidth="1"/>
    <col min="13576" max="13576" width="11.7109375" style="1" customWidth="1"/>
    <col min="13577" max="13824" width="9.140625" style="1"/>
    <col min="13825" max="13825" width="11.140625" style="1" customWidth="1"/>
    <col min="13826" max="13826" width="106.7109375" style="1" customWidth="1"/>
    <col min="13827" max="13827" width="20" style="1" customWidth="1"/>
    <col min="13828" max="13828" width="15.42578125" style="1" customWidth="1"/>
    <col min="13829" max="13829" width="14.28515625" style="1" customWidth="1"/>
    <col min="13830" max="13830" width="33.28515625" style="1" customWidth="1"/>
    <col min="13831" max="13831" width="25.85546875" style="1" customWidth="1"/>
    <col min="13832" max="13832" width="11.7109375" style="1" customWidth="1"/>
    <col min="13833" max="14080" width="9.140625" style="1"/>
    <col min="14081" max="14081" width="11.140625" style="1" customWidth="1"/>
    <col min="14082" max="14082" width="106.7109375" style="1" customWidth="1"/>
    <col min="14083" max="14083" width="20" style="1" customWidth="1"/>
    <col min="14084" max="14084" width="15.42578125" style="1" customWidth="1"/>
    <col min="14085" max="14085" width="14.28515625" style="1" customWidth="1"/>
    <col min="14086" max="14086" width="33.28515625" style="1" customWidth="1"/>
    <col min="14087" max="14087" width="25.85546875" style="1" customWidth="1"/>
    <col min="14088" max="14088" width="11.7109375" style="1" customWidth="1"/>
    <col min="14089" max="14336" width="9.140625" style="1"/>
    <col min="14337" max="14337" width="11.140625" style="1" customWidth="1"/>
    <col min="14338" max="14338" width="106.7109375" style="1" customWidth="1"/>
    <col min="14339" max="14339" width="20" style="1" customWidth="1"/>
    <col min="14340" max="14340" width="15.42578125" style="1" customWidth="1"/>
    <col min="14341" max="14341" width="14.28515625" style="1" customWidth="1"/>
    <col min="14342" max="14342" width="33.28515625" style="1" customWidth="1"/>
    <col min="14343" max="14343" width="25.85546875" style="1" customWidth="1"/>
    <col min="14344" max="14344" width="11.7109375" style="1" customWidth="1"/>
    <col min="14345" max="14592" width="9.140625" style="1"/>
    <col min="14593" max="14593" width="11.140625" style="1" customWidth="1"/>
    <col min="14594" max="14594" width="106.7109375" style="1" customWidth="1"/>
    <col min="14595" max="14595" width="20" style="1" customWidth="1"/>
    <col min="14596" max="14596" width="15.42578125" style="1" customWidth="1"/>
    <col min="14597" max="14597" width="14.28515625" style="1" customWidth="1"/>
    <col min="14598" max="14598" width="33.28515625" style="1" customWidth="1"/>
    <col min="14599" max="14599" width="25.85546875" style="1" customWidth="1"/>
    <col min="14600" max="14600" width="11.7109375" style="1" customWidth="1"/>
    <col min="14601" max="14848" width="9.140625" style="1"/>
    <col min="14849" max="14849" width="11.140625" style="1" customWidth="1"/>
    <col min="14850" max="14850" width="106.7109375" style="1" customWidth="1"/>
    <col min="14851" max="14851" width="20" style="1" customWidth="1"/>
    <col min="14852" max="14852" width="15.42578125" style="1" customWidth="1"/>
    <col min="14853" max="14853" width="14.28515625" style="1" customWidth="1"/>
    <col min="14854" max="14854" width="33.28515625" style="1" customWidth="1"/>
    <col min="14855" max="14855" width="25.85546875" style="1" customWidth="1"/>
    <col min="14856" max="14856" width="11.7109375" style="1" customWidth="1"/>
    <col min="14857" max="15104" width="9.140625" style="1"/>
    <col min="15105" max="15105" width="11.140625" style="1" customWidth="1"/>
    <col min="15106" max="15106" width="106.7109375" style="1" customWidth="1"/>
    <col min="15107" max="15107" width="20" style="1" customWidth="1"/>
    <col min="15108" max="15108" width="15.42578125" style="1" customWidth="1"/>
    <col min="15109" max="15109" width="14.28515625" style="1" customWidth="1"/>
    <col min="15110" max="15110" width="33.28515625" style="1" customWidth="1"/>
    <col min="15111" max="15111" width="25.85546875" style="1" customWidth="1"/>
    <col min="15112" max="15112" width="11.7109375" style="1" customWidth="1"/>
    <col min="15113" max="15360" width="9.140625" style="1"/>
    <col min="15361" max="15361" width="11.140625" style="1" customWidth="1"/>
    <col min="15362" max="15362" width="106.7109375" style="1" customWidth="1"/>
    <col min="15363" max="15363" width="20" style="1" customWidth="1"/>
    <col min="15364" max="15364" width="15.42578125" style="1" customWidth="1"/>
    <col min="15365" max="15365" width="14.28515625" style="1" customWidth="1"/>
    <col min="15366" max="15366" width="33.28515625" style="1" customWidth="1"/>
    <col min="15367" max="15367" width="25.85546875" style="1" customWidth="1"/>
    <col min="15368" max="15368" width="11.7109375" style="1" customWidth="1"/>
    <col min="15369" max="15616" width="9.140625" style="1"/>
    <col min="15617" max="15617" width="11.140625" style="1" customWidth="1"/>
    <col min="15618" max="15618" width="106.7109375" style="1" customWidth="1"/>
    <col min="15619" max="15619" width="20" style="1" customWidth="1"/>
    <col min="15620" max="15620" width="15.42578125" style="1" customWidth="1"/>
    <col min="15621" max="15621" width="14.28515625" style="1" customWidth="1"/>
    <col min="15622" max="15622" width="33.28515625" style="1" customWidth="1"/>
    <col min="15623" max="15623" width="25.85546875" style="1" customWidth="1"/>
    <col min="15624" max="15624" width="11.7109375" style="1" customWidth="1"/>
    <col min="15625" max="15872" width="9.140625" style="1"/>
    <col min="15873" max="15873" width="11.140625" style="1" customWidth="1"/>
    <col min="15874" max="15874" width="106.7109375" style="1" customWidth="1"/>
    <col min="15875" max="15875" width="20" style="1" customWidth="1"/>
    <col min="15876" max="15876" width="15.42578125" style="1" customWidth="1"/>
    <col min="15877" max="15877" width="14.28515625" style="1" customWidth="1"/>
    <col min="15878" max="15878" width="33.28515625" style="1" customWidth="1"/>
    <col min="15879" max="15879" width="25.85546875" style="1" customWidth="1"/>
    <col min="15880" max="15880" width="11.7109375" style="1" customWidth="1"/>
    <col min="15881" max="16128" width="9.140625" style="1"/>
    <col min="16129" max="16129" width="11.140625" style="1" customWidth="1"/>
    <col min="16130" max="16130" width="106.7109375" style="1" customWidth="1"/>
    <col min="16131" max="16131" width="20" style="1" customWidth="1"/>
    <col min="16132" max="16132" width="15.42578125" style="1" customWidth="1"/>
    <col min="16133" max="16133" width="14.28515625" style="1" customWidth="1"/>
    <col min="16134" max="16134" width="33.28515625" style="1" customWidth="1"/>
    <col min="16135" max="16135" width="25.85546875" style="1" customWidth="1"/>
    <col min="16136" max="16136" width="11.7109375" style="1" customWidth="1"/>
    <col min="16137" max="16384" width="9.140625" style="1"/>
  </cols>
  <sheetData>
    <row r="1" spans="1:8" ht="31.5" x14ac:dyDescent="0.25">
      <c r="A1" s="6" t="s">
        <v>0</v>
      </c>
      <c r="B1" s="6" t="s">
        <v>1</v>
      </c>
      <c r="C1" s="8" t="s">
        <v>2</v>
      </c>
      <c r="D1" s="8" t="s">
        <v>3</v>
      </c>
      <c r="E1" s="8" t="s">
        <v>4</v>
      </c>
      <c r="F1" s="8" t="s">
        <v>8</v>
      </c>
    </row>
    <row r="2" spans="1:8" ht="31.5" x14ac:dyDescent="0.25">
      <c r="A2" s="27" t="s">
        <v>25</v>
      </c>
      <c r="B2" s="28" t="s">
        <v>76</v>
      </c>
      <c r="C2" s="29"/>
      <c r="D2" s="29"/>
      <c r="E2" s="29"/>
      <c r="F2" s="29"/>
    </row>
    <row r="3" spans="1:8" ht="47.25" x14ac:dyDescent="0.25">
      <c r="A3" s="30" t="s">
        <v>26</v>
      </c>
      <c r="B3" s="31" t="s">
        <v>77</v>
      </c>
      <c r="C3" s="32"/>
      <c r="D3" s="32"/>
      <c r="E3" s="32"/>
      <c r="F3" s="32"/>
    </row>
    <row r="4" spans="1:8" ht="54" customHeight="1" x14ac:dyDescent="0.25">
      <c r="A4" s="33" t="s">
        <v>27</v>
      </c>
      <c r="B4" s="34" t="s">
        <v>78</v>
      </c>
      <c r="C4" s="35">
        <f>((C5+C6+C7)/C8)*100</f>
        <v>85.976971988314148</v>
      </c>
      <c r="D4" s="26" t="s">
        <v>169</v>
      </c>
      <c r="E4" s="26" t="s">
        <v>169</v>
      </c>
      <c r="F4" s="26"/>
    </row>
    <row r="5" spans="1:8" ht="36" customHeight="1" x14ac:dyDescent="0.25">
      <c r="A5" s="33"/>
      <c r="B5" s="34" t="s">
        <v>512</v>
      </c>
      <c r="C5" s="81">
        <v>5003</v>
      </c>
      <c r="D5" s="26" t="s">
        <v>169</v>
      </c>
      <c r="E5" s="26" t="s">
        <v>169</v>
      </c>
      <c r="F5" s="26"/>
      <c r="H5" s="82"/>
    </row>
    <row r="6" spans="1:8" ht="54.75" customHeight="1" x14ac:dyDescent="0.25">
      <c r="A6" s="33"/>
      <c r="B6" s="34" t="s">
        <v>514</v>
      </c>
      <c r="C6" s="53"/>
      <c r="D6" s="26" t="s">
        <v>169</v>
      </c>
      <c r="E6" s="26" t="s">
        <v>169</v>
      </c>
      <c r="F6" s="26"/>
    </row>
    <row r="7" spans="1:8" ht="47.25" x14ac:dyDescent="0.25">
      <c r="A7" s="33"/>
      <c r="B7" s="34" t="s">
        <v>513</v>
      </c>
      <c r="C7" s="36"/>
      <c r="D7" s="26" t="s">
        <v>169</v>
      </c>
      <c r="E7" s="26" t="s">
        <v>169</v>
      </c>
      <c r="F7" s="26"/>
    </row>
    <row r="8" spans="1:8" ht="38.25" customHeight="1" x14ac:dyDescent="0.25">
      <c r="A8" s="33"/>
      <c r="B8" s="107" t="s">
        <v>79</v>
      </c>
      <c r="C8" s="81">
        <v>5819</v>
      </c>
      <c r="D8" s="26" t="s">
        <v>169</v>
      </c>
      <c r="E8" s="26" t="s">
        <v>169</v>
      </c>
      <c r="F8" s="26"/>
      <c r="G8" s="83"/>
    </row>
    <row r="9" spans="1:8" ht="63" x14ac:dyDescent="0.25">
      <c r="A9" s="33" t="s">
        <v>28</v>
      </c>
      <c r="B9" s="34" t="s">
        <v>515</v>
      </c>
      <c r="C9" s="35">
        <f>(C10/C11)*100</f>
        <v>80.5847707193942</v>
      </c>
      <c r="D9" s="35">
        <f>(D10/D11)*100</f>
        <v>80.502580210904199</v>
      </c>
      <c r="E9" s="35">
        <f>(E10/E11)*100</f>
        <v>81.818181818181827</v>
      </c>
      <c r="F9" s="26" t="s">
        <v>1098</v>
      </c>
      <c r="G9" s="84"/>
    </row>
    <row r="10" spans="1:8" ht="110.25" x14ac:dyDescent="0.25">
      <c r="A10" s="33"/>
      <c r="B10" s="34" t="s">
        <v>516</v>
      </c>
      <c r="C10" s="54">
        <f>D10+E10</f>
        <v>3831</v>
      </c>
      <c r="D10" s="53">
        <v>3588</v>
      </c>
      <c r="E10" s="36">
        <v>243</v>
      </c>
      <c r="F10" s="26" t="s">
        <v>1102</v>
      </c>
      <c r="G10" s="106" t="s">
        <v>1103</v>
      </c>
    </row>
    <row r="11" spans="1:8" ht="47.25" x14ac:dyDescent="0.25">
      <c r="A11" s="33"/>
      <c r="B11" s="34" t="s">
        <v>517</v>
      </c>
      <c r="C11" s="54">
        <f>D11+E11</f>
        <v>4754</v>
      </c>
      <c r="D11" s="81">
        <v>4457</v>
      </c>
      <c r="E11" s="85">
        <v>297</v>
      </c>
      <c r="F11" s="26"/>
    </row>
    <row r="12" spans="1:8" ht="47.25" x14ac:dyDescent="0.25">
      <c r="A12" s="33" t="s">
        <v>1080</v>
      </c>
      <c r="B12" s="39" t="s">
        <v>1081</v>
      </c>
      <c r="C12" s="35">
        <f>(C13/C14)*100</f>
        <v>34.969325153374228</v>
      </c>
      <c r="D12" s="35">
        <f>(D13/D14)*100</f>
        <v>34.267241379310342</v>
      </c>
      <c r="E12" s="35">
        <f>(E13/E14)*100</f>
        <v>48</v>
      </c>
      <c r="F12" s="26"/>
    </row>
    <row r="13" spans="1:8" ht="47.25" x14ac:dyDescent="0.25">
      <c r="A13" s="33"/>
      <c r="B13" s="39" t="s">
        <v>1083</v>
      </c>
      <c r="C13" s="54">
        <f>D13+E13</f>
        <v>171</v>
      </c>
      <c r="D13" s="53">
        <v>159</v>
      </c>
      <c r="E13" s="36">
        <v>12</v>
      </c>
      <c r="F13" s="26" t="s">
        <v>1104</v>
      </c>
    </row>
    <row r="14" spans="1:8" ht="31.5" x14ac:dyDescent="0.25">
      <c r="A14" s="33"/>
      <c r="B14" s="39" t="s">
        <v>1082</v>
      </c>
      <c r="C14" s="54">
        <f>D14+E14</f>
        <v>489</v>
      </c>
      <c r="D14" s="81">
        <v>464</v>
      </c>
      <c r="E14" s="85">
        <v>25</v>
      </c>
      <c r="F14" s="26"/>
    </row>
    <row r="15" spans="1:8" x14ac:dyDescent="0.25">
      <c r="A15" s="33" t="s">
        <v>518</v>
      </c>
      <c r="B15" s="39" t="s">
        <v>519</v>
      </c>
      <c r="C15" s="69" t="s">
        <v>523</v>
      </c>
      <c r="D15" s="69" t="s">
        <v>523</v>
      </c>
      <c r="E15" s="69" t="s">
        <v>523</v>
      </c>
      <c r="F15" s="26" t="s">
        <v>1097</v>
      </c>
    </row>
    <row r="16" spans="1:8" x14ac:dyDescent="0.25">
      <c r="A16" s="33"/>
      <c r="B16" s="39" t="s">
        <v>520</v>
      </c>
      <c r="C16" s="69">
        <f>C20/C24</f>
        <v>23.142857142857142</v>
      </c>
      <c r="D16" s="69">
        <f>D20/D24</f>
        <v>23.602409638554217</v>
      </c>
      <c r="E16" s="69">
        <f>E20/E24</f>
        <v>18.375</v>
      </c>
      <c r="F16" s="26"/>
    </row>
    <row r="17" spans="1:6" x14ac:dyDescent="0.25">
      <c r="A17" s="33"/>
      <c r="B17" s="39" t="s">
        <v>521</v>
      </c>
      <c r="C17" s="69">
        <f t="shared" ref="C17:E18" si="0">C21/C25</f>
        <v>22.110091743119266</v>
      </c>
      <c r="D17" s="69">
        <f>D21/D25</f>
        <v>22.470588235294116</v>
      </c>
      <c r="E17" s="69">
        <f t="shared" si="0"/>
        <v>16.857142857142858</v>
      </c>
      <c r="F17" s="26"/>
    </row>
    <row r="18" spans="1:6" x14ac:dyDescent="0.25">
      <c r="A18" s="33"/>
      <c r="B18" s="39" t="s">
        <v>522</v>
      </c>
      <c r="C18" s="69">
        <f t="shared" si="0"/>
        <v>22.136363636363637</v>
      </c>
      <c r="D18" s="69">
        <f t="shared" si="0"/>
        <v>22.75</v>
      </c>
      <c r="E18" s="69">
        <f>E22/E26</f>
        <v>16</v>
      </c>
      <c r="F18" s="26"/>
    </row>
    <row r="19" spans="1:6" ht="31.5" x14ac:dyDescent="0.25">
      <c r="A19" s="33"/>
      <c r="B19" s="39" t="s">
        <v>995</v>
      </c>
      <c r="C19" s="69" t="s">
        <v>523</v>
      </c>
      <c r="D19" s="69" t="s">
        <v>523</v>
      </c>
      <c r="E19" s="69" t="s">
        <v>523</v>
      </c>
      <c r="F19" s="68"/>
    </row>
    <row r="20" spans="1:6" x14ac:dyDescent="0.25">
      <c r="A20" s="33"/>
      <c r="B20" s="39" t="s">
        <v>520</v>
      </c>
      <c r="C20" s="69">
        <f>SUM(D20:E20)</f>
        <v>2106</v>
      </c>
      <c r="D20" s="86">
        <v>1959</v>
      </c>
      <c r="E20" s="87">
        <v>147</v>
      </c>
      <c r="F20" s="26"/>
    </row>
    <row r="21" spans="1:6" x14ac:dyDescent="0.25">
      <c r="A21" s="33"/>
      <c r="B21" s="39" t="s">
        <v>521</v>
      </c>
      <c r="C21" s="69">
        <f t="shared" ref="C21:C22" si="1">SUM(D21:E21)</f>
        <v>2410</v>
      </c>
      <c r="D21" s="86">
        <v>2292</v>
      </c>
      <c r="E21" s="87">
        <v>118</v>
      </c>
      <c r="F21" s="26"/>
    </row>
    <row r="22" spans="1:6" x14ac:dyDescent="0.25">
      <c r="A22" s="33"/>
      <c r="B22" s="39" t="s">
        <v>522</v>
      </c>
      <c r="C22" s="69">
        <f t="shared" si="1"/>
        <v>487</v>
      </c>
      <c r="D22" s="86">
        <v>455</v>
      </c>
      <c r="E22" s="87">
        <v>32</v>
      </c>
      <c r="F22" s="26"/>
    </row>
    <row r="23" spans="1:6" ht="31.5" x14ac:dyDescent="0.25">
      <c r="A23" s="33"/>
      <c r="B23" s="39" t="s">
        <v>996</v>
      </c>
      <c r="C23" s="69" t="s">
        <v>523</v>
      </c>
      <c r="D23" s="69" t="s">
        <v>523</v>
      </c>
      <c r="E23" s="69" t="s">
        <v>523</v>
      </c>
      <c r="F23" s="26"/>
    </row>
    <row r="24" spans="1:6" x14ac:dyDescent="0.25">
      <c r="A24" s="33"/>
      <c r="B24" s="39" t="s">
        <v>520</v>
      </c>
      <c r="C24" s="69">
        <f>SUM(D24:E24)</f>
        <v>91</v>
      </c>
      <c r="D24" s="86">
        <v>83</v>
      </c>
      <c r="E24" s="87">
        <v>8</v>
      </c>
      <c r="F24" s="26"/>
    </row>
    <row r="25" spans="1:6" x14ac:dyDescent="0.25">
      <c r="A25" s="33"/>
      <c r="B25" s="39" t="s">
        <v>521</v>
      </c>
      <c r="C25" s="69">
        <f t="shared" ref="C25:C26" si="2">SUM(D25:E25)</f>
        <v>109</v>
      </c>
      <c r="D25" s="86">
        <v>102</v>
      </c>
      <c r="E25" s="87">
        <v>7</v>
      </c>
      <c r="F25" s="26"/>
    </row>
    <row r="26" spans="1:6" x14ac:dyDescent="0.25">
      <c r="A26" s="33"/>
      <c r="B26" s="39" t="s">
        <v>522</v>
      </c>
      <c r="C26" s="69">
        <f t="shared" si="2"/>
        <v>22</v>
      </c>
      <c r="D26" s="86">
        <v>20</v>
      </c>
      <c r="E26" s="87">
        <v>2</v>
      </c>
      <c r="F26" s="26"/>
    </row>
    <row r="27" spans="1:6" ht="47.25" x14ac:dyDescent="0.25">
      <c r="A27" s="33" t="s">
        <v>524</v>
      </c>
      <c r="B27" s="39" t="s">
        <v>525</v>
      </c>
      <c r="C27" s="69" t="e">
        <f>(C28/C29)*100</f>
        <v>#DIV/0!</v>
      </c>
      <c r="D27" s="69" t="e">
        <f>(D28/D29)*100</f>
        <v>#DIV/0!</v>
      </c>
      <c r="E27" s="69" t="e">
        <f>(E28/E29)*100</f>
        <v>#DIV/0!</v>
      </c>
      <c r="F27" s="26"/>
    </row>
    <row r="28" spans="1:6" ht="47.25" x14ac:dyDescent="0.25">
      <c r="A28" s="33"/>
      <c r="B28" s="39" t="s">
        <v>531</v>
      </c>
      <c r="C28" s="69">
        <f>D28+E28</f>
        <v>0</v>
      </c>
      <c r="D28" s="86">
        <v>0</v>
      </c>
      <c r="E28" s="87">
        <v>0</v>
      </c>
      <c r="F28" s="26"/>
    </row>
    <row r="29" spans="1:6" ht="47.25" x14ac:dyDescent="0.25">
      <c r="A29" s="33"/>
      <c r="B29" s="39" t="s">
        <v>532</v>
      </c>
      <c r="C29" s="69">
        <f>D29+E29</f>
        <v>0</v>
      </c>
      <c r="D29" s="86">
        <v>0</v>
      </c>
      <c r="E29" s="87">
        <v>0</v>
      </c>
      <c r="F29" s="26"/>
    </row>
    <row r="30" spans="1:6" ht="47.25" x14ac:dyDescent="0.25">
      <c r="A30" s="30" t="s">
        <v>29</v>
      </c>
      <c r="B30" s="31" t="s">
        <v>80</v>
      </c>
      <c r="C30" s="32"/>
      <c r="D30" s="32"/>
      <c r="E30" s="32"/>
      <c r="F30" s="32"/>
    </row>
    <row r="31" spans="1:6" ht="47.25" x14ac:dyDescent="0.25">
      <c r="A31" s="33" t="s">
        <v>30</v>
      </c>
      <c r="B31" s="34" t="s">
        <v>526</v>
      </c>
      <c r="C31" s="35">
        <f>(C32/C33)*100</f>
        <v>100</v>
      </c>
      <c r="D31" s="35">
        <f>(D32/D33)*100</f>
        <v>100</v>
      </c>
      <c r="E31" s="35">
        <f>(E32/E33)*100</f>
        <v>100</v>
      </c>
      <c r="F31" s="26" t="s">
        <v>1098</v>
      </c>
    </row>
    <row r="32" spans="1:6" ht="47.25" x14ac:dyDescent="0.25">
      <c r="A32" s="33"/>
      <c r="B32" s="34" t="s">
        <v>530</v>
      </c>
      <c r="C32" s="69">
        <f>D32+E32</f>
        <v>4754</v>
      </c>
      <c r="D32" s="87">
        <v>4457</v>
      </c>
      <c r="E32" s="87">
        <v>297</v>
      </c>
      <c r="F32" s="26"/>
    </row>
    <row r="33" spans="1:7" ht="47.25" x14ac:dyDescent="0.25">
      <c r="A33" s="33"/>
      <c r="B33" s="34" t="s">
        <v>529</v>
      </c>
      <c r="C33" s="35">
        <f>D33+E33</f>
        <v>4754</v>
      </c>
      <c r="D33" s="87">
        <v>4457</v>
      </c>
      <c r="E33" s="87">
        <v>297</v>
      </c>
      <c r="F33" s="26"/>
    </row>
    <row r="34" spans="1:7" ht="47.25" x14ac:dyDescent="0.25">
      <c r="A34" s="33" t="s">
        <v>31</v>
      </c>
      <c r="B34" s="34" t="s">
        <v>527</v>
      </c>
      <c r="C34" s="35">
        <f>(C35/C36)*100</f>
        <v>18.321413546487168</v>
      </c>
      <c r="D34" s="35">
        <f>(D35/D36)*100</f>
        <v>19.542293022212252</v>
      </c>
      <c r="E34" s="35">
        <f>(E35/E36)*100</f>
        <v>0</v>
      </c>
      <c r="F34" s="26" t="s">
        <v>1098</v>
      </c>
    </row>
    <row r="35" spans="1:7" ht="47.25" x14ac:dyDescent="0.25">
      <c r="A35" s="33"/>
      <c r="B35" s="34" t="s">
        <v>528</v>
      </c>
      <c r="C35" s="69">
        <f>D35+E35</f>
        <v>871</v>
      </c>
      <c r="D35" s="86">
        <v>871</v>
      </c>
      <c r="E35" s="87">
        <v>0</v>
      </c>
      <c r="F35" s="26"/>
    </row>
    <row r="36" spans="1:7" ht="47.25" x14ac:dyDescent="0.25">
      <c r="A36" s="33"/>
      <c r="B36" s="34" t="s">
        <v>528</v>
      </c>
      <c r="C36" s="69">
        <f>D36+E36</f>
        <v>4754</v>
      </c>
      <c r="D36" s="86">
        <v>4457</v>
      </c>
      <c r="E36" s="87">
        <v>297</v>
      </c>
      <c r="F36" s="26"/>
    </row>
    <row r="37" spans="1:7" ht="47.25" x14ac:dyDescent="0.25">
      <c r="A37" s="33" t="s">
        <v>533</v>
      </c>
      <c r="B37" s="39" t="s">
        <v>534</v>
      </c>
      <c r="C37" s="69">
        <f>(C38/C39)*100</f>
        <v>58.078602620087338</v>
      </c>
      <c r="D37" s="69">
        <f>(D38/D39)*100</f>
        <v>62.441314553990615</v>
      </c>
      <c r="E37" s="69">
        <f>(E38/E39)*100</f>
        <v>0</v>
      </c>
      <c r="F37" s="26" t="s">
        <v>1098</v>
      </c>
    </row>
    <row r="38" spans="1:7" ht="47.25" x14ac:dyDescent="0.25">
      <c r="A38" s="33"/>
      <c r="B38" s="39" t="s">
        <v>535</v>
      </c>
      <c r="C38" s="69">
        <f>D38+E38</f>
        <v>266</v>
      </c>
      <c r="D38" s="86">
        <v>266</v>
      </c>
      <c r="E38" s="87">
        <v>0</v>
      </c>
      <c r="F38" s="26"/>
    </row>
    <row r="39" spans="1:7" ht="47.25" x14ac:dyDescent="0.25">
      <c r="A39" s="33"/>
      <c r="B39" s="39" t="s">
        <v>536</v>
      </c>
      <c r="C39" s="69">
        <f>D39+E39</f>
        <v>458</v>
      </c>
      <c r="D39" s="86">
        <v>426</v>
      </c>
      <c r="E39" s="87">
        <v>32</v>
      </c>
      <c r="F39" s="26"/>
    </row>
    <row r="40" spans="1:7" ht="47.25" x14ac:dyDescent="0.25">
      <c r="A40" s="33" t="s">
        <v>537</v>
      </c>
      <c r="B40" s="39" t="s">
        <v>538</v>
      </c>
      <c r="C40" s="69">
        <f>(C41/C42)*100</f>
        <v>0.33979612232660406</v>
      </c>
      <c r="D40" s="69">
        <f>(D41/D42)*100</f>
        <v>0.36124096897577562</v>
      </c>
      <c r="E40" s="69">
        <f>(E41/E42)*100</f>
        <v>0</v>
      </c>
      <c r="F40" s="26" t="s">
        <v>1095</v>
      </c>
    </row>
    <row r="41" spans="1:7" ht="31.5" x14ac:dyDescent="0.25">
      <c r="A41" s="33"/>
      <c r="B41" s="39" t="s">
        <v>539</v>
      </c>
      <c r="C41" s="69">
        <f>D41+E41</f>
        <v>17</v>
      </c>
      <c r="D41" s="86">
        <v>17</v>
      </c>
      <c r="E41" s="87">
        <v>0</v>
      </c>
      <c r="F41" s="26"/>
    </row>
    <row r="42" spans="1:7" ht="31.5" x14ac:dyDescent="0.25">
      <c r="A42" s="33"/>
      <c r="B42" s="39" t="s">
        <v>540</v>
      </c>
      <c r="C42" s="69">
        <f>D42+E42</f>
        <v>5003</v>
      </c>
      <c r="D42" s="86">
        <v>4706</v>
      </c>
      <c r="E42" s="87">
        <v>297</v>
      </c>
      <c r="F42" s="63"/>
      <c r="G42" s="88"/>
    </row>
    <row r="43" spans="1:7" ht="47.25" x14ac:dyDescent="0.25">
      <c r="A43" s="33" t="s">
        <v>1021</v>
      </c>
      <c r="B43" s="39" t="s">
        <v>1029</v>
      </c>
      <c r="C43" s="69">
        <f>(C44/C45)*100</f>
        <v>0.6596042374575255</v>
      </c>
      <c r="D43" s="69">
        <f>(D44/D45)*100</f>
        <v>0.7012324691882702</v>
      </c>
      <c r="E43" s="69">
        <f>(E44/E45)*100</f>
        <v>0</v>
      </c>
      <c r="F43" s="26" t="s">
        <v>1095</v>
      </c>
      <c r="G43" s="88"/>
    </row>
    <row r="44" spans="1:7" ht="31.5" x14ac:dyDescent="0.25">
      <c r="A44" s="33"/>
      <c r="B44" s="39" t="s">
        <v>1025</v>
      </c>
      <c r="C44" s="69">
        <f>D44+E44</f>
        <v>33</v>
      </c>
      <c r="D44" s="86">
        <v>33</v>
      </c>
      <c r="E44" s="87">
        <v>0</v>
      </c>
      <c r="F44" s="63"/>
      <c r="G44" s="88"/>
    </row>
    <row r="45" spans="1:7" ht="31.5" x14ac:dyDescent="0.25">
      <c r="A45" s="33"/>
      <c r="B45" s="39" t="s">
        <v>1022</v>
      </c>
      <c r="C45" s="69">
        <f>D45+E45</f>
        <v>5003</v>
      </c>
      <c r="D45" s="86">
        <v>4706</v>
      </c>
      <c r="E45" s="87">
        <v>297</v>
      </c>
      <c r="F45" s="63"/>
      <c r="G45" s="88"/>
    </row>
    <row r="46" spans="1:7" ht="47.25" x14ac:dyDescent="0.25">
      <c r="A46" s="30" t="s">
        <v>32</v>
      </c>
      <c r="B46" s="31" t="s">
        <v>81</v>
      </c>
      <c r="C46" s="32"/>
      <c r="D46" s="32"/>
      <c r="E46" s="32"/>
      <c r="F46" s="32"/>
    </row>
    <row r="47" spans="1:7" ht="31.5" x14ac:dyDescent="0.25">
      <c r="A47" s="33" t="s">
        <v>33</v>
      </c>
      <c r="B47" s="34" t="s">
        <v>541</v>
      </c>
      <c r="C47" s="35">
        <f>(C48+0.25*C49+0.1*C50)/(C51+C52)</f>
        <v>15.765534913516976</v>
      </c>
      <c r="D47" s="35">
        <f>(D48+0.25*D49+0.1*D50)/(D51+D52)</f>
        <v>16.13184513428671</v>
      </c>
      <c r="E47" s="35">
        <f>(E48+0.25*E49+0.1*E50)/(E51+E52)</f>
        <v>11.647058823529411</v>
      </c>
      <c r="F47" s="26"/>
    </row>
    <row r="48" spans="1:7" ht="31.5" x14ac:dyDescent="0.25">
      <c r="A48" s="33"/>
      <c r="B48" s="34" t="s">
        <v>542</v>
      </c>
      <c r="C48" s="69">
        <f>D48+E48</f>
        <v>4895</v>
      </c>
      <c r="D48" s="86">
        <v>4598</v>
      </c>
      <c r="E48" s="87">
        <v>297</v>
      </c>
      <c r="F48" s="26" t="s">
        <v>1107</v>
      </c>
    </row>
    <row r="49" spans="1:8" ht="31.5" x14ac:dyDescent="0.25">
      <c r="A49" s="33"/>
      <c r="B49" s="34" t="s">
        <v>543</v>
      </c>
      <c r="C49" s="69">
        <f>D49+E49</f>
        <v>108</v>
      </c>
      <c r="D49" s="86">
        <v>108</v>
      </c>
      <c r="E49" s="87">
        <v>0</v>
      </c>
      <c r="F49" s="26" t="s">
        <v>1106</v>
      </c>
    </row>
    <row r="50" spans="1:8" ht="31.5" x14ac:dyDescent="0.25">
      <c r="A50" s="33"/>
      <c r="B50" s="34" t="s">
        <v>544</v>
      </c>
      <c r="C50" s="69">
        <f>D50+E50</f>
        <v>0</v>
      </c>
      <c r="D50" s="86">
        <v>0</v>
      </c>
      <c r="E50" s="87">
        <v>0</v>
      </c>
      <c r="F50" s="26"/>
    </row>
    <row r="51" spans="1:8" ht="63" x14ac:dyDescent="0.25">
      <c r="A51" s="33"/>
      <c r="B51" s="34" t="s">
        <v>545</v>
      </c>
      <c r="C51" s="69">
        <f>D51+E51</f>
        <v>308.5</v>
      </c>
      <c r="D51" s="86">
        <v>283</v>
      </c>
      <c r="E51" s="87">
        <v>25.5</v>
      </c>
      <c r="F51" s="26" t="s">
        <v>1108</v>
      </c>
      <c r="H51" s="104"/>
    </row>
    <row r="52" spans="1:8" ht="63" customHeight="1" x14ac:dyDescent="0.25">
      <c r="A52" s="33"/>
      <c r="B52" s="34" t="s">
        <v>546</v>
      </c>
      <c r="C52" s="69">
        <f>D52+E52</f>
        <v>3.7</v>
      </c>
      <c r="D52" s="86">
        <v>3.7</v>
      </c>
      <c r="E52" s="87">
        <v>0</v>
      </c>
      <c r="F52" s="26"/>
      <c r="G52" s="89"/>
      <c r="H52" s="104"/>
    </row>
    <row r="53" spans="1:8" ht="63" x14ac:dyDescent="0.25">
      <c r="A53" s="33" t="s">
        <v>34</v>
      </c>
      <c r="B53" s="34" t="s">
        <v>547</v>
      </c>
      <c r="C53" s="35">
        <f>(C54/C55)*100</f>
        <v>17.948717948717949</v>
      </c>
      <c r="D53" s="35">
        <f>(D54/D55)*100</f>
        <v>17.013888888888889</v>
      </c>
      <c r="E53" s="35">
        <f>(E54/E55)*100</f>
        <v>29.166666666666668</v>
      </c>
      <c r="F53" s="26" t="s">
        <v>1094</v>
      </c>
      <c r="G53" s="89"/>
    </row>
    <row r="54" spans="1:8" ht="47.25" x14ac:dyDescent="0.25">
      <c r="A54" s="33"/>
      <c r="B54" s="34" t="s">
        <v>82</v>
      </c>
      <c r="C54" s="54">
        <f>D54+E54</f>
        <v>56</v>
      </c>
      <c r="D54" s="87">
        <v>49</v>
      </c>
      <c r="E54" s="87">
        <v>7</v>
      </c>
      <c r="F54" s="26"/>
      <c r="G54" s="89"/>
    </row>
    <row r="55" spans="1:8" ht="47.25" x14ac:dyDescent="0.25">
      <c r="A55" s="33"/>
      <c r="B55" s="34" t="s">
        <v>83</v>
      </c>
      <c r="C55" s="54">
        <f>D55+E55</f>
        <v>312</v>
      </c>
      <c r="D55" s="87">
        <v>288</v>
      </c>
      <c r="E55" s="87">
        <v>24</v>
      </c>
      <c r="F55" s="26"/>
      <c r="G55" s="89"/>
    </row>
    <row r="56" spans="1:8" ht="47.25" x14ac:dyDescent="0.25">
      <c r="A56" s="33" t="s">
        <v>35</v>
      </c>
      <c r="B56" s="34" t="s">
        <v>172</v>
      </c>
      <c r="C56" s="26" t="s">
        <v>169</v>
      </c>
      <c r="D56" s="26" t="s">
        <v>169</v>
      </c>
      <c r="E56" s="26" t="s">
        <v>169</v>
      </c>
      <c r="F56" s="26"/>
    </row>
    <row r="57" spans="1:8" x14ac:dyDescent="0.25">
      <c r="A57" s="33"/>
      <c r="B57" s="34" t="s">
        <v>170</v>
      </c>
      <c r="C57" s="52">
        <f>(C58/C65)*100</f>
        <v>97.8</v>
      </c>
      <c r="D57" s="26" t="s">
        <v>169</v>
      </c>
      <c r="E57" s="26" t="s">
        <v>169</v>
      </c>
      <c r="F57" s="26"/>
    </row>
    <row r="58" spans="1:8" x14ac:dyDescent="0.25">
      <c r="A58" s="33"/>
      <c r="B58" s="34"/>
      <c r="C58" s="35">
        <f>((C59/C60)/12)*1000</f>
        <v>50111.474624960101</v>
      </c>
      <c r="D58" s="26" t="s">
        <v>169</v>
      </c>
      <c r="E58" s="26" t="s">
        <v>169</v>
      </c>
      <c r="F58" s="26"/>
    </row>
    <row r="59" spans="1:8" ht="63" x14ac:dyDescent="0.25">
      <c r="A59" s="60"/>
      <c r="B59" s="34" t="s">
        <v>84</v>
      </c>
      <c r="C59" s="49">
        <v>188399.1</v>
      </c>
      <c r="D59" s="26" t="s">
        <v>169</v>
      </c>
      <c r="E59" s="26" t="s">
        <v>169</v>
      </c>
      <c r="F59" s="26"/>
    </row>
    <row r="60" spans="1:8" ht="47.25" x14ac:dyDescent="0.25">
      <c r="A60" s="60"/>
      <c r="B60" s="34" t="s">
        <v>64</v>
      </c>
      <c r="C60" s="49">
        <v>313.3</v>
      </c>
      <c r="D60" s="26" t="s">
        <v>169</v>
      </c>
      <c r="E60" s="26" t="s">
        <v>169</v>
      </c>
      <c r="F60" s="26"/>
    </row>
    <row r="61" spans="1:8" x14ac:dyDescent="0.25">
      <c r="A61" s="60"/>
      <c r="B61" s="34" t="s">
        <v>171</v>
      </c>
      <c r="C61" s="52">
        <f>(C62/C65)*100</f>
        <v>108.93329467767616</v>
      </c>
      <c r="D61" s="26" t="s">
        <v>169</v>
      </c>
      <c r="E61" s="26" t="s">
        <v>169</v>
      </c>
      <c r="F61" s="26"/>
    </row>
    <row r="62" spans="1:8" x14ac:dyDescent="0.25">
      <c r="A62" s="60"/>
      <c r="B62" s="34"/>
      <c r="C62" s="35">
        <f>((C63/C64)/12)*1000</f>
        <v>55816.033047583544</v>
      </c>
      <c r="D62" s="26" t="s">
        <v>169</v>
      </c>
      <c r="E62" s="26" t="s">
        <v>169</v>
      </c>
      <c r="F62" s="26"/>
    </row>
    <row r="63" spans="1:8" ht="63" x14ac:dyDescent="0.25">
      <c r="A63" s="60"/>
      <c r="B63" s="34" t="s">
        <v>85</v>
      </c>
      <c r="C63" s="49">
        <v>179705.3</v>
      </c>
      <c r="D63" s="26" t="s">
        <v>169</v>
      </c>
      <c r="E63" s="26" t="s">
        <v>169</v>
      </c>
      <c r="F63" s="26"/>
    </row>
    <row r="64" spans="1:8" ht="47.25" x14ac:dyDescent="0.25">
      <c r="A64" s="60"/>
      <c r="B64" s="34" t="s">
        <v>86</v>
      </c>
      <c r="C64" s="49">
        <v>268.3</v>
      </c>
      <c r="D64" s="26" t="s">
        <v>169</v>
      </c>
      <c r="E64" s="26" t="s">
        <v>169</v>
      </c>
      <c r="F64" s="26"/>
    </row>
    <row r="65" spans="1:7" ht="49.5" customHeight="1" x14ac:dyDescent="0.25">
      <c r="A65" s="60"/>
      <c r="B65" s="34" t="s">
        <v>87</v>
      </c>
      <c r="C65" s="54">
        <f>C58/97.8*100</f>
        <v>51238.72661038865</v>
      </c>
      <c r="D65" s="26" t="s">
        <v>169</v>
      </c>
      <c r="E65" s="26" t="s">
        <v>169</v>
      </c>
      <c r="F65" s="26"/>
    </row>
    <row r="66" spans="1:7" ht="66" customHeight="1" x14ac:dyDescent="0.25">
      <c r="A66" s="60" t="s">
        <v>548</v>
      </c>
      <c r="B66" s="39" t="s">
        <v>549</v>
      </c>
      <c r="C66" s="54">
        <f>(C67/C68)*100</f>
        <v>62.524654832347139</v>
      </c>
      <c r="D66" s="26" t="s">
        <v>169</v>
      </c>
      <c r="E66" s="26" t="s">
        <v>169</v>
      </c>
      <c r="F66" s="26"/>
    </row>
    <row r="67" spans="1:7" ht="68.25" customHeight="1" x14ac:dyDescent="0.25">
      <c r="A67" s="60"/>
      <c r="B67" s="39" t="s">
        <v>550</v>
      </c>
      <c r="C67" s="49">
        <v>317</v>
      </c>
      <c r="D67" s="26" t="s">
        <v>169</v>
      </c>
      <c r="E67" s="26" t="s">
        <v>169</v>
      </c>
      <c r="F67" s="26" t="s">
        <v>1108</v>
      </c>
    </row>
    <row r="68" spans="1:7" ht="87" customHeight="1" x14ac:dyDescent="0.25">
      <c r="A68" s="60"/>
      <c r="B68" s="39" t="s">
        <v>551</v>
      </c>
      <c r="C68" s="49">
        <v>507</v>
      </c>
      <c r="D68" s="26" t="s">
        <v>169</v>
      </c>
      <c r="E68" s="26" t="s">
        <v>169</v>
      </c>
      <c r="F68" s="26" t="s">
        <v>1108</v>
      </c>
    </row>
    <row r="69" spans="1:7" s="71" customFormat="1" ht="69" customHeight="1" x14ac:dyDescent="0.25">
      <c r="A69" s="70"/>
      <c r="B69" s="39" t="s">
        <v>552</v>
      </c>
      <c r="C69" s="54"/>
      <c r="D69" s="26"/>
      <c r="E69" s="26"/>
      <c r="F69" s="26"/>
      <c r="G69" s="90"/>
    </row>
    <row r="70" spans="1:7" ht="63.75" customHeight="1" x14ac:dyDescent="0.25">
      <c r="A70" s="60" t="s">
        <v>553</v>
      </c>
      <c r="B70" s="39" t="s">
        <v>554</v>
      </c>
      <c r="C70" s="69" t="s">
        <v>169</v>
      </c>
      <c r="D70" s="69" t="s">
        <v>169</v>
      </c>
      <c r="E70" s="69" t="s">
        <v>169</v>
      </c>
      <c r="F70" s="26"/>
    </row>
    <row r="71" spans="1:7" ht="20.100000000000001" customHeight="1" x14ac:dyDescent="0.25">
      <c r="A71" s="60"/>
      <c r="B71" s="39" t="s">
        <v>561</v>
      </c>
      <c r="C71" s="69">
        <f>(C78/C85)*100</f>
        <v>44.444444444444443</v>
      </c>
      <c r="D71" s="91">
        <v>4</v>
      </c>
      <c r="E71" s="91">
        <v>0</v>
      </c>
      <c r="F71" s="26"/>
    </row>
    <row r="72" spans="1:7" ht="20.100000000000001" customHeight="1" x14ac:dyDescent="0.25">
      <c r="A72" s="60"/>
      <c r="B72" s="39" t="s">
        <v>556</v>
      </c>
      <c r="C72" s="69">
        <f>(C82/C85)*100</f>
        <v>44.444444444444443</v>
      </c>
      <c r="D72" s="91">
        <v>4</v>
      </c>
      <c r="E72" s="91">
        <v>0</v>
      </c>
      <c r="F72" s="26"/>
    </row>
    <row r="73" spans="1:7" ht="20.100000000000001" customHeight="1" x14ac:dyDescent="0.25">
      <c r="A73" s="60"/>
      <c r="B73" s="39" t="s">
        <v>562</v>
      </c>
      <c r="C73" s="69">
        <f>(C79/C85)*100</f>
        <v>55.555555555555557</v>
      </c>
      <c r="D73" s="91">
        <v>4</v>
      </c>
      <c r="E73" s="91">
        <v>1</v>
      </c>
      <c r="F73" s="26"/>
    </row>
    <row r="74" spans="1:7" ht="20.100000000000001" customHeight="1" x14ac:dyDescent="0.25">
      <c r="A74" s="60"/>
      <c r="B74" s="39" t="s">
        <v>557</v>
      </c>
      <c r="C74" s="69">
        <f>(C83/C85)*100</f>
        <v>44.444444444444443</v>
      </c>
      <c r="D74" s="91">
        <v>3</v>
      </c>
      <c r="E74" s="91">
        <v>1</v>
      </c>
      <c r="F74" s="26" t="s">
        <v>1096</v>
      </c>
    </row>
    <row r="75" spans="1:7" ht="20.100000000000001" customHeight="1" x14ac:dyDescent="0.25">
      <c r="A75" s="60"/>
      <c r="B75" s="39" t="s">
        <v>563</v>
      </c>
      <c r="C75" s="69">
        <f>(C80/C85)*100</f>
        <v>11.111111111111111</v>
      </c>
      <c r="D75" s="91">
        <v>1</v>
      </c>
      <c r="E75" s="91">
        <v>0</v>
      </c>
      <c r="F75" s="26"/>
    </row>
    <row r="76" spans="1:7" ht="20.100000000000001" customHeight="1" x14ac:dyDescent="0.25">
      <c r="A76" s="60"/>
      <c r="B76" s="39" t="s">
        <v>558</v>
      </c>
      <c r="C76" s="69">
        <f>(C84/C85)*100</f>
        <v>11.111111111111111</v>
      </c>
      <c r="D76" s="91">
        <v>1</v>
      </c>
      <c r="E76" s="91">
        <v>0</v>
      </c>
      <c r="F76" s="26"/>
    </row>
    <row r="77" spans="1:7" ht="49.5" customHeight="1" x14ac:dyDescent="0.25">
      <c r="A77" s="60"/>
      <c r="B77" s="39" t="s">
        <v>560</v>
      </c>
      <c r="C77" s="69" t="s">
        <v>169</v>
      </c>
      <c r="D77" s="69" t="s">
        <v>169</v>
      </c>
      <c r="E77" s="69" t="s">
        <v>169</v>
      </c>
      <c r="F77" s="26"/>
    </row>
    <row r="78" spans="1:7" ht="20.100000000000001" customHeight="1" x14ac:dyDescent="0.25">
      <c r="A78" s="60"/>
      <c r="B78" s="39" t="s">
        <v>221</v>
      </c>
      <c r="C78" s="72">
        <f>SUM(D78:E78)</f>
        <v>4</v>
      </c>
      <c r="D78" s="91">
        <v>4</v>
      </c>
      <c r="E78" s="91">
        <v>0</v>
      </c>
      <c r="F78" s="26"/>
    </row>
    <row r="79" spans="1:7" ht="20.100000000000001" customHeight="1" x14ac:dyDescent="0.25">
      <c r="A79" s="60"/>
      <c r="B79" s="39" t="s">
        <v>219</v>
      </c>
      <c r="C79" s="72">
        <f t="shared" ref="C79:C80" si="3">SUM(D79:E79)</f>
        <v>5</v>
      </c>
      <c r="D79" s="91">
        <v>4</v>
      </c>
      <c r="E79" s="91">
        <v>1</v>
      </c>
      <c r="F79" s="26" t="s">
        <v>1096</v>
      </c>
    </row>
    <row r="80" spans="1:7" ht="20.100000000000001" customHeight="1" x14ac:dyDescent="0.25">
      <c r="A80" s="60"/>
      <c r="B80" s="39" t="s">
        <v>220</v>
      </c>
      <c r="C80" s="72">
        <f t="shared" si="3"/>
        <v>1</v>
      </c>
      <c r="D80" s="91">
        <v>1</v>
      </c>
      <c r="E80" s="91">
        <v>0</v>
      </c>
      <c r="F80" s="26"/>
    </row>
    <row r="81" spans="1:8" ht="54" customHeight="1" x14ac:dyDescent="0.25">
      <c r="A81" s="60"/>
      <c r="B81" s="39" t="s">
        <v>564</v>
      </c>
      <c r="C81" s="69" t="s">
        <v>169</v>
      </c>
      <c r="D81" s="69" t="s">
        <v>169</v>
      </c>
      <c r="E81" s="69" t="s">
        <v>169</v>
      </c>
      <c r="F81" s="26"/>
    </row>
    <row r="82" spans="1:8" ht="20.100000000000001" customHeight="1" x14ac:dyDescent="0.25">
      <c r="A82" s="60"/>
      <c r="B82" s="39" t="s">
        <v>221</v>
      </c>
      <c r="C82" s="54">
        <f>D82+E82</f>
        <v>4</v>
      </c>
      <c r="D82" s="91">
        <v>4</v>
      </c>
      <c r="E82" s="91">
        <v>0</v>
      </c>
      <c r="F82" s="26"/>
    </row>
    <row r="83" spans="1:8" ht="20.100000000000001" customHeight="1" x14ac:dyDescent="0.25">
      <c r="A83" s="60"/>
      <c r="B83" s="39" t="s">
        <v>219</v>
      </c>
      <c r="C83" s="54">
        <f>D83+E83</f>
        <v>4</v>
      </c>
      <c r="D83" s="91">
        <v>3</v>
      </c>
      <c r="E83" s="91">
        <v>1</v>
      </c>
      <c r="F83" s="26"/>
    </row>
    <row r="84" spans="1:8" ht="20.100000000000001" customHeight="1" x14ac:dyDescent="0.25">
      <c r="A84" s="60"/>
      <c r="B84" s="39" t="s">
        <v>220</v>
      </c>
      <c r="C84" s="54">
        <f>D84+E84</f>
        <v>1</v>
      </c>
      <c r="D84" s="91">
        <v>1</v>
      </c>
      <c r="E84" s="91">
        <v>0</v>
      </c>
      <c r="F84" s="26"/>
    </row>
    <row r="85" spans="1:8" ht="69" customHeight="1" x14ac:dyDescent="0.25">
      <c r="A85" s="60"/>
      <c r="B85" s="39" t="s">
        <v>559</v>
      </c>
      <c r="C85" s="54">
        <v>9</v>
      </c>
      <c r="D85" s="91"/>
      <c r="E85" s="91"/>
      <c r="F85" s="26"/>
    </row>
    <row r="86" spans="1:8" ht="47.25" x14ac:dyDescent="0.25">
      <c r="A86" s="30" t="s">
        <v>36</v>
      </c>
      <c r="B86" s="31" t="s">
        <v>88</v>
      </c>
      <c r="C86" s="32"/>
      <c r="D86" s="32"/>
      <c r="E86" s="32"/>
      <c r="F86" s="32"/>
    </row>
    <row r="87" spans="1:8" ht="47.25" x14ac:dyDescent="0.25">
      <c r="A87" s="33" t="s">
        <v>37</v>
      </c>
      <c r="B87" s="34" t="s">
        <v>565</v>
      </c>
      <c r="C87" s="35">
        <f>C88/((C89*C92)+C90+C91)</f>
        <v>3.9765967362957473</v>
      </c>
      <c r="D87" s="35">
        <f>D88/((D89*D92)+D90+D91)</f>
        <v>3.7895828323046556</v>
      </c>
      <c r="E87" s="35">
        <f>E88/((E89*E92)+E90+E91)</f>
        <v>6.9090909090909092</v>
      </c>
      <c r="F87" s="26"/>
    </row>
    <row r="88" spans="1:8" ht="63" x14ac:dyDescent="0.25">
      <c r="A88" s="33"/>
      <c r="B88" s="34" t="s">
        <v>566</v>
      </c>
      <c r="C88" s="69">
        <f>D88+E88</f>
        <v>19698</v>
      </c>
      <c r="D88" s="86">
        <v>17646</v>
      </c>
      <c r="E88" s="87">
        <v>2052</v>
      </c>
      <c r="F88" s="26"/>
      <c r="H88" s="82"/>
    </row>
    <row r="89" spans="1:8" ht="47.25" x14ac:dyDescent="0.25">
      <c r="A89" s="33"/>
      <c r="B89" s="34" t="s">
        <v>569</v>
      </c>
      <c r="C89" s="69">
        <f>D89+E89</f>
        <v>5035</v>
      </c>
      <c r="D89" s="87">
        <v>4738</v>
      </c>
      <c r="E89" s="87">
        <v>297</v>
      </c>
      <c r="F89" s="26"/>
      <c r="H89" s="82"/>
    </row>
    <row r="90" spans="1:8" ht="47.25" x14ac:dyDescent="0.25">
      <c r="A90" s="33"/>
      <c r="B90" s="34" t="s">
        <v>568</v>
      </c>
      <c r="C90" s="69">
        <f>D90+E90</f>
        <v>0</v>
      </c>
      <c r="D90" s="86">
        <v>0</v>
      </c>
      <c r="E90" s="87">
        <v>0</v>
      </c>
      <c r="F90" s="26"/>
      <c r="H90" s="82"/>
    </row>
    <row r="91" spans="1:8" ht="63" x14ac:dyDescent="0.25">
      <c r="A91" s="33"/>
      <c r="B91" s="34" t="s">
        <v>567</v>
      </c>
      <c r="C91" s="69">
        <f>D91+E91</f>
        <v>0</v>
      </c>
      <c r="D91" s="86">
        <v>0</v>
      </c>
      <c r="E91" s="87">
        <v>0</v>
      </c>
      <c r="F91" s="26"/>
      <c r="H91" s="82"/>
    </row>
    <row r="92" spans="1:8" ht="31.5" x14ac:dyDescent="0.25">
      <c r="A92" s="33"/>
      <c r="B92" s="34" t="s">
        <v>579</v>
      </c>
      <c r="C92" s="69">
        <f>(C94+0.25*C95+0.1*C96)/C93</f>
        <v>0.9838097141714971</v>
      </c>
      <c r="D92" s="69">
        <f>(D94+0.25*D95+0.1*D96)/D93</f>
        <v>0.9827879303017425</v>
      </c>
      <c r="E92" s="69">
        <f>(E94+0.25*E95+0.1*E96)/E93</f>
        <v>1</v>
      </c>
      <c r="F92" s="26"/>
    </row>
    <row r="93" spans="1:8" ht="31.5" x14ac:dyDescent="0.25">
      <c r="A93" s="33"/>
      <c r="B93" s="34" t="s">
        <v>570</v>
      </c>
      <c r="C93" s="69">
        <f>D93+E93</f>
        <v>5003</v>
      </c>
      <c r="D93" s="86">
        <v>4706</v>
      </c>
      <c r="E93" s="87">
        <v>297</v>
      </c>
      <c r="F93" s="26"/>
      <c r="H93" s="82"/>
    </row>
    <row r="94" spans="1:8" ht="31.5" x14ac:dyDescent="0.25">
      <c r="A94" s="33"/>
      <c r="B94" s="34" t="s">
        <v>571</v>
      </c>
      <c r="C94" s="69">
        <f>D94+E94</f>
        <v>4895</v>
      </c>
      <c r="D94" s="86">
        <v>4598</v>
      </c>
      <c r="E94" s="87">
        <v>297</v>
      </c>
      <c r="F94" s="26" t="s">
        <v>1105</v>
      </c>
    </row>
    <row r="95" spans="1:8" ht="31.5" x14ac:dyDescent="0.25">
      <c r="A95" s="33"/>
      <c r="B95" s="34" t="s">
        <v>572</v>
      </c>
      <c r="C95" s="69">
        <f>D95+E95</f>
        <v>108</v>
      </c>
      <c r="D95" s="86">
        <v>108</v>
      </c>
      <c r="E95" s="87">
        <v>0</v>
      </c>
      <c r="F95" s="26" t="s">
        <v>1106</v>
      </c>
    </row>
    <row r="96" spans="1:8" ht="31.5" x14ac:dyDescent="0.25">
      <c r="A96" s="33"/>
      <c r="B96" s="34" t="s">
        <v>573</v>
      </c>
      <c r="C96" s="69">
        <f>D96+E96</f>
        <v>0</v>
      </c>
      <c r="D96" s="86">
        <v>0</v>
      </c>
      <c r="E96" s="87">
        <v>0</v>
      </c>
      <c r="F96" s="26"/>
    </row>
    <row r="97" spans="1:8" ht="47.25" x14ac:dyDescent="0.25">
      <c r="A97" s="33" t="s">
        <v>38</v>
      </c>
      <c r="B97" s="34" t="s">
        <v>574</v>
      </c>
      <c r="C97" s="69">
        <f>(C98/C99)*100</f>
        <v>100</v>
      </c>
      <c r="D97" s="69">
        <f>(D98/D99)*100</f>
        <v>100</v>
      </c>
      <c r="E97" s="69">
        <f>(E98/E99)*100</f>
        <v>100</v>
      </c>
      <c r="F97" s="26"/>
    </row>
    <row r="98" spans="1:8" ht="47.25" x14ac:dyDescent="0.25">
      <c r="A98" s="33"/>
      <c r="B98" s="34" t="s">
        <v>575</v>
      </c>
      <c r="C98" s="69">
        <f>D98+E98</f>
        <v>9</v>
      </c>
      <c r="D98" s="92">
        <v>8</v>
      </c>
      <c r="E98" s="92">
        <v>1</v>
      </c>
      <c r="F98" s="26"/>
      <c r="H98" s="82"/>
    </row>
    <row r="99" spans="1:8" ht="31.5" x14ac:dyDescent="0.25">
      <c r="A99" s="33"/>
      <c r="B99" s="34" t="s">
        <v>576</v>
      </c>
      <c r="C99" s="69">
        <f>D99+E99</f>
        <v>9</v>
      </c>
      <c r="D99" s="92">
        <v>8</v>
      </c>
      <c r="E99" s="92">
        <v>1</v>
      </c>
      <c r="F99" s="26"/>
      <c r="H99" s="82"/>
    </row>
    <row r="100" spans="1:8" ht="31.5" x14ac:dyDescent="0.25">
      <c r="A100" s="33" t="s">
        <v>39</v>
      </c>
      <c r="B100" s="34" t="s">
        <v>581</v>
      </c>
      <c r="C100" s="69">
        <f>C102/((C89*C92)+C91)*100</f>
        <v>16.372321825240384</v>
      </c>
      <c r="D100" s="69">
        <f>D102/((D89*D92)+D91)*100</f>
        <v>16.428827307679143</v>
      </c>
      <c r="E100" s="69">
        <f>E102/((E89*E92)+E91)*100</f>
        <v>15.488215488215488</v>
      </c>
      <c r="F100" s="26"/>
    </row>
    <row r="101" spans="1:8" ht="30.75" customHeight="1" x14ac:dyDescent="0.25">
      <c r="A101" s="33"/>
      <c r="B101" s="34" t="s">
        <v>580</v>
      </c>
      <c r="C101" s="69">
        <f>C103/((C89*C92)+C91)*100</f>
        <v>15.524433395326579</v>
      </c>
      <c r="D101" s="69">
        <f>D103/((D89*D92)+D91)*100</f>
        <v>15.612754840108153</v>
      </c>
      <c r="E101" s="69">
        <f>E103/((E89*E92)+E91)*100</f>
        <v>14.14141414141414</v>
      </c>
      <c r="F101" s="26"/>
    </row>
    <row r="102" spans="1:8" ht="47.25" x14ac:dyDescent="0.25">
      <c r="A102" s="33"/>
      <c r="B102" s="34" t="s">
        <v>578</v>
      </c>
      <c r="C102" s="69">
        <f>D102+E102</f>
        <v>811</v>
      </c>
      <c r="D102" s="87">
        <v>765</v>
      </c>
      <c r="E102" s="87">
        <v>46</v>
      </c>
      <c r="F102" s="26"/>
    </row>
    <row r="103" spans="1:8" ht="47.25" x14ac:dyDescent="0.25">
      <c r="A103" s="33"/>
      <c r="B103" s="34" t="s">
        <v>577</v>
      </c>
      <c r="C103" s="69">
        <f>D103+E103</f>
        <v>769</v>
      </c>
      <c r="D103" s="87">
        <v>727</v>
      </c>
      <c r="E103" s="87">
        <v>42</v>
      </c>
      <c r="F103" s="26"/>
    </row>
    <row r="104" spans="1:8" ht="78.75" x14ac:dyDescent="0.25">
      <c r="A104" s="33" t="s">
        <v>40</v>
      </c>
      <c r="B104" s="34" t="s">
        <v>582</v>
      </c>
      <c r="C104" s="35">
        <f>(C105/C106)*100</f>
        <v>100</v>
      </c>
      <c r="D104" s="35">
        <f>(D105/D106)*100</f>
        <v>100</v>
      </c>
      <c r="E104" s="35">
        <f>(E105/E106)*100</f>
        <v>100</v>
      </c>
      <c r="F104" s="26"/>
    </row>
    <row r="105" spans="1:8" ht="63" x14ac:dyDescent="0.25">
      <c r="A105" s="33"/>
      <c r="B105" s="34" t="s">
        <v>583</v>
      </c>
      <c r="C105" s="69">
        <f>D105+E105</f>
        <v>9</v>
      </c>
      <c r="D105" s="87">
        <v>8</v>
      </c>
      <c r="E105" s="87">
        <v>1</v>
      </c>
      <c r="F105" s="26"/>
      <c r="H105" s="82"/>
    </row>
    <row r="106" spans="1:8" ht="47.25" x14ac:dyDescent="0.25">
      <c r="A106" s="33"/>
      <c r="B106" s="34" t="s">
        <v>584</v>
      </c>
      <c r="C106" s="69">
        <f>D106+E106</f>
        <v>9</v>
      </c>
      <c r="D106" s="87">
        <v>8</v>
      </c>
      <c r="E106" s="87">
        <v>1</v>
      </c>
      <c r="F106" s="26"/>
      <c r="H106" s="82"/>
    </row>
    <row r="107" spans="1:8" ht="63" x14ac:dyDescent="0.25">
      <c r="A107" s="33" t="s">
        <v>585</v>
      </c>
      <c r="B107" s="39" t="s">
        <v>586</v>
      </c>
      <c r="C107" s="69">
        <f>(C108/C109)*100</f>
        <v>100</v>
      </c>
      <c r="D107" s="73"/>
      <c r="E107" s="73"/>
      <c r="F107" s="26"/>
    </row>
    <row r="108" spans="1:8" ht="47.25" x14ac:dyDescent="0.25">
      <c r="A108" s="33"/>
      <c r="B108" s="39" t="s">
        <v>587</v>
      </c>
      <c r="C108" s="69">
        <f>D108+E108</f>
        <v>9</v>
      </c>
      <c r="D108" s="87">
        <v>8</v>
      </c>
      <c r="E108" s="87">
        <v>1</v>
      </c>
      <c r="F108" s="26"/>
      <c r="H108" s="82"/>
    </row>
    <row r="109" spans="1:8" ht="31.5" x14ac:dyDescent="0.25">
      <c r="A109" s="33"/>
      <c r="B109" s="39" t="s">
        <v>588</v>
      </c>
      <c r="C109" s="69">
        <f>D109+E109</f>
        <v>9</v>
      </c>
      <c r="D109" s="87">
        <v>8</v>
      </c>
      <c r="E109" s="87">
        <v>1</v>
      </c>
      <c r="F109" s="26"/>
      <c r="H109" s="82"/>
    </row>
    <row r="110" spans="1:8" ht="31.5" x14ac:dyDescent="0.25">
      <c r="A110" s="30" t="s">
        <v>41</v>
      </c>
      <c r="B110" s="31" t="s">
        <v>92</v>
      </c>
      <c r="C110" s="32"/>
      <c r="D110" s="32"/>
      <c r="E110" s="32"/>
      <c r="F110" s="32"/>
    </row>
    <row r="111" spans="1:8" ht="47.25" x14ac:dyDescent="0.25">
      <c r="A111" s="33" t="s">
        <v>42</v>
      </c>
      <c r="B111" s="34" t="s">
        <v>589</v>
      </c>
      <c r="C111" s="35">
        <f>(C112/C113)*100</f>
        <v>11.111111111111111</v>
      </c>
      <c r="D111" s="35">
        <f>(D112/D113)*100</f>
        <v>12.5</v>
      </c>
      <c r="E111" s="35">
        <f>(E112/E113)*100</f>
        <v>0</v>
      </c>
      <c r="F111" s="26"/>
    </row>
    <row r="112" spans="1:8" ht="47.25" x14ac:dyDescent="0.25">
      <c r="A112" s="33"/>
      <c r="B112" s="34" t="s">
        <v>590</v>
      </c>
      <c r="C112" s="54">
        <f>D112+E112</f>
        <v>1</v>
      </c>
      <c r="D112" s="87">
        <v>1</v>
      </c>
      <c r="E112" s="87">
        <v>0</v>
      </c>
      <c r="F112" s="26"/>
      <c r="H112" s="82"/>
    </row>
    <row r="113" spans="1:8" ht="31.5" x14ac:dyDescent="0.25">
      <c r="A113" s="33"/>
      <c r="B113" s="34" t="s">
        <v>591</v>
      </c>
      <c r="C113" s="54">
        <f>D113+E113</f>
        <v>9</v>
      </c>
      <c r="D113" s="87">
        <v>8</v>
      </c>
      <c r="E113" s="87">
        <v>1</v>
      </c>
      <c r="F113" s="26"/>
    </row>
    <row r="114" spans="1:8" ht="47.25" x14ac:dyDescent="0.25">
      <c r="A114" s="33" t="s">
        <v>43</v>
      </c>
      <c r="B114" s="34" t="s">
        <v>592</v>
      </c>
      <c r="C114" s="26" t="s">
        <v>169</v>
      </c>
      <c r="D114" s="26"/>
      <c r="E114" s="26"/>
      <c r="F114" s="26"/>
    </row>
    <row r="115" spans="1:8" ht="31.5" x14ac:dyDescent="0.25">
      <c r="A115" s="33"/>
      <c r="B115" s="34" t="s">
        <v>600</v>
      </c>
      <c r="C115" s="35">
        <f>(C122/C129)*100</f>
        <v>0</v>
      </c>
      <c r="D115" s="64">
        <v>0</v>
      </c>
      <c r="E115" s="64">
        <v>0</v>
      </c>
      <c r="F115" s="26"/>
    </row>
    <row r="116" spans="1:8" x14ac:dyDescent="0.25">
      <c r="A116" s="33"/>
      <c r="B116" s="34" t="s">
        <v>593</v>
      </c>
      <c r="C116" s="35">
        <f>(C126/C129)*100</f>
        <v>0</v>
      </c>
      <c r="D116" s="64">
        <v>0</v>
      </c>
      <c r="E116" s="64">
        <v>0</v>
      </c>
      <c r="F116" s="26"/>
    </row>
    <row r="117" spans="1:8" ht="31.5" x14ac:dyDescent="0.25">
      <c r="A117" s="33"/>
      <c r="B117" s="34" t="s">
        <v>595</v>
      </c>
      <c r="C117" s="35">
        <f>(C123/C129)*100</f>
        <v>84.431137724550894</v>
      </c>
      <c r="D117" s="64">
        <v>141</v>
      </c>
      <c r="E117" s="64">
        <v>0</v>
      </c>
      <c r="F117" s="26"/>
    </row>
    <row r="118" spans="1:8" x14ac:dyDescent="0.25">
      <c r="A118" s="33"/>
      <c r="B118" s="34" t="s">
        <v>593</v>
      </c>
      <c r="C118" s="35">
        <f>(C127/C129)*100</f>
        <v>1.7964071856287425</v>
      </c>
      <c r="D118" s="64">
        <v>3</v>
      </c>
      <c r="E118" s="64">
        <v>0</v>
      </c>
      <c r="F118" s="26"/>
    </row>
    <row r="119" spans="1:8" x14ac:dyDescent="0.25">
      <c r="A119" s="33"/>
      <c r="B119" s="34" t="s">
        <v>594</v>
      </c>
      <c r="C119" s="35">
        <f>(C124/C129)*100</f>
        <v>15.568862275449103</v>
      </c>
      <c r="D119" s="64">
        <v>23</v>
      </c>
      <c r="E119" s="64">
        <v>3</v>
      </c>
      <c r="F119" s="26"/>
    </row>
    <row r="120" spans="1:8" x14ac:dyDescent="0.25">
      <c r="A120" s="33"/>
      <c r="B120" s="34" t="s">
        <v>593</v>
      </c>
      <c r="C120" s="35">
        <f>(C128/C129)*100</f>
        <v>0.5988023952095809</v>
      </c>
      <c r="D120" s="64">
        <v>1</v>
      </c>
      <c r="E120" s="64">
        <v>0</v>
      </c>
      <c r="F120" s="26"/>
    </row>
    <row r="121" spans="1:8" ht="47.25" x14ac:dyDescent="0.25">
      <c r="A121" s="33"/>
      <c r="B121" s="34" t="s">
        <v>596</v>
      </c>
      <c r="C121" s="26" t="s">
        <v>169</v>
      </c>
      <c r="D121" s="26"/>
      <c r="E121" s="26"/>
      <c r="F121" s="26"/>
    </row>
    <row r="122" spans="1:8" ht="63" x14ac:dyDescent="0.25">
      <c r="A122" s="33"/>
      <c r="B122" s="34" t="s">
        <v>598</v>
      </c>
      <c r="C122" s="54">
        <f>D122+E122</f>
        <v>0</v>
      </c>
      <c r="D122" s="36">
        <v>0</v>
      </c>
      <c r="E122" s="36">
        <v>0</v>
      </c>
      <c r="F122" s="26"/>
      <c r="H122" s="82"/>
    </row>
    <row r="123" spans="1:8" ht="63" x14ac:dyDescent="0.25">
      <c r="A123" s="33"/>
      <c r="B123" s="34" t="s">
        <v>597</v>
      </c>
      <c r="C123" s="54">
        <f>D123+E123</f>
        <v>141</v>
      </c>
      <c r="D123" s="36">
        <v>141</v>
      </c>
      <c r="E123" s="36">
        <v>0</v>
      </c>
      <c r="F123" s="26"/>
      <c r="H123" s="82"/>
    </row>
    <row r="124" spans="1:8" ht="47.25" x14ac:dyDescent="0.25">
      <c r="A124" s="33"/>
      <c r="B124" s="34" t="s">
        <v>599</v>
      </c>
      <c r="C124" s="54">
        <f>D124+E124</f>
        <v>26</v>
      </c>
      <c r="D124" s="36">
        <v>23</v>
      </c>
      <c r="E124" s="36">
        <v>3</v>
      </c>
      <c r="F124" s="26"/>
      <c r="H124" s="82"/>
    </row>
    <row r="125" spans="1:8" ht="63" x14ac:dyDescent="0.25">
      <c r="A125" s="33"/>
      <c r="B125" s="34" t="s">
        <v>601</v>
      </c>
      <c r="C125" s="26" t="s">
        <v>169</v>
      </c>
      <c r="D125" s="26"/>
      <c r="E125" s="26"/>
      <c r="F125" s="26"/>
    </row>
    <row r="126" spans="1:8" ht="63" x14ac:dyDescent="0.25">
      <c r="A126" s="33"/>
      <c r="B126" s="34" t="s">
        <v>598</v>
      </c>
      <c r="C126" s="54">
        <f>D126+E126</f>
        <v>0</v>
      </c>
      <c r="D126" s="36">
        <v>0</v>
      </c>
      <c r="E126" s="36">
        <v>0</v>
      </c>
      <c r="F126" s="26"/>
      <c r="H126" s="82"/>
    </row>
    <row r="127" spans="1:8" ht="63" x14ac:dyDescent="0.25">
      <c r="A127" s="33"/>
      <c r="B127" s="34" t="s">
        <v>597</v>
      </c>
      <c r="C127" s="54">
        <f>D127+E127</f>
        <v>3</v>
      </c>
      <c r="D127" s="36">
        <v>3</v>
      </c>
      <c r="E127" s="36">
        <v>0</v>
      </c>
      <c r="F127" s="26"/>
      <c r="H127" s="82"/>
    </row>
    <row r="128" spans="1:8" ht="47.25" x14ac:dyDescent="0.25">
      <c r="A128" s="33"/>
      <c r="B128" s="34" t="s">
        <v>599</v>
      </c>
      <c r="C128" s="54">
        <f>D128+E128</f>
        <v>1</v>
      </c>
      <c r="D128" s="36">
        <v>1</v>
      </c>
      <c r="E128" s="36">
        <v>0</v>
      </c>
      <c r="F128" s="26"/>
      <c r="H128" s="82"/>
    </row>
    <row r="129" spans="1:7" ht="47.25" x14ac:dyDescent="0.25">
      <c r="A129" s="33"/>
      <c r="B129" s="34" t="s">
        <v>602</v>
      </c>
      <c r="C129" s="54">
        <f>D129+E129</f>
        <v>167</v>
      </c>
      <c r="D129" s="36">
        <v>164</v>
      </c>
      <c r="E129" s="36">
        <v>3</v>
      </c>
      <c r="F129" s="26"/>
    </row>
    <row r="130" spans="1:7" ht="63" x14ac:dyDescent="0.25">
      <c r="A130" s="33" t="s">
        <v>206</v>
      </c>
      <c r="B130" s="39" t="s">
        <v>603</v>
      </c>
      <c r="C130" s="35">
        <f>(C131/C132)*100</f>
        <v>77.464788732394368</v>
      </c>
      <c r="D130" s="73"/>
      <c r="E130" s="73"/>
      <c r="F130" s="26"/>
    </row>
    <row r="131" spans="1:7" ht="47.25" customHeight="1" x14ac:dyDescent="0.25">
      <c r="A131" s="33"/>
      <c r="B131" s="39" t="s">
        <v>604</v>
      </c>
      <c r="C131" s="72">
        <v>55</v>
      </c>
      <c r="D131" s="73" t="s">
        <v>1099</v>
      </c>
      <c r="E131" s="73"/>
      <c r="F131" s="63" t="s">
        <v>607</v>
      </c>
    </row>
    <row r="132" spans="1:7" ht="31.5" x14ac:dyDescent="0.25">
      <c r="A132" s="33"/>
      <c r="B132" s="39" t="s">
        <v>605</v>
      </c>
      <c r="C132" s="72">
        <v>71</v>
      </c>
      <c r="D132" s="73"/>
      <c r="E132" s="73"/>
      <c r="F132" s="74" t="s">
        <v>606</v>
      </c>
    </row>
    <row r="133" spans="1:7" ht="63" x14ac:dyDescent="0.25">
      <c r="A133" s="33" t="s">
        <v>207</v>
      </c>
      <c r="B133" s="39" t="s">
        <v>608</v>
      </c>
      <c r="C133" s="35" t="e">
        <f>(C134/C135)*100</f>
        <v>#DIV/0!</v>
      </c>
      <c r="D133" s="73"/>
      <c r="E133" s="73"/>
      <c r="F133" s="26"/>
    </row>
    <row r="134" spans="1:7" ht="31.5" x14ac:dyDescent="0.25">
      <c r="A134" s="33"/>
      <c r="B134" s="39" t="s">
        <v>609</v>
      </c>
      <c r="C134" s="72">
        <v>0</v>
      </c>
      <c r="D134" s="73"/>
      <c r="E134" s="73"/>
      <c r="F134" s="74" t="s">
        <v>610</v>
      </c>
    </row>
    <row r="135" spans="1:7" ht="63" x14ac:dyDescent="0.25">
      <c r="A135" s="33"/>
      <c r="B135" s="39" t="s">
        <v>611</v>
      </c>
      <c r="C135" s="72">
        <v>0</v>
      </c>
      <c r="D135" s="73"/>
      <c r="E135" s="73"/>
      <c r="F135" s="26"/>
    </row>
    <row r="136" spans="1:7" s="18" customFormat="1" ht="31.5" x14ac:dyDescent="0.25">
      <c r="A136" s="47" t="s">
        <v>208</v>
      </c>
      <c r="B136" s="48" t="s">
        <v>612</v>
      </c>
      <c r="C136" s="26" t="s">
        <v>169</v>
      </c>
      <c r="D136" s="26" t="s">
        <v>169</v>
      </c>
      <c r="E136" s="26" t="s">
        <v>169</v>
      </c>
      <c r="F136" s="26"/>
      <c r="G136" s="93"/>
    </row>
    <row r="137" spans="1:7" s="18" customFormat="1" x14ac:dyDescent="0.25">
      <c r="A137" s="47">
        <v>1</v>
      </c>
      <c r="B137" s="48" t="s">
        <v>613</v>
      </c>
      <c r="C137" s="35">
        <f>(C147/C$156)*100</f>
        <v>0</v>
      </c>
      <c r="D137" s="26" t="s">
        <v>169</v>
      </c>
      <c r="E137" s="26" t="s">
        <v>169</v>
      </c>
      <c r="F137" s="26"/>
      <c r="G137" s="93"/>
    </row>
    <row r="138" spans="1:7" s="18" customFormat="1" x14ac:dyDescent="0.25">
      <c r="A138" s="47">
        <v>2</v>
      </c>
      <c r="B138" s="48" t="s">
        <v>614</v>
      </c>
      <c r="C138" s="35">
        <f t="shared" ref="C138:C144" si="4">(C148/C$156)*100</f>
        <v>0</v>
      </c>
      <c r="D138" s="26" t="s">
        <v>169</v>
      </c>
      <c r="E138" s="26" t="s">
        <v>169</v>
      </c>
      <c r="F138" s="26"/>
      <c r="G138" s="93"/>
    </row>
    <row r="139" spans="1:7" s="18" customFormat="1" x14ac:dyDescent="0.25">
      <c r="A139" s="47">
        <v>3</v>
      </c>
      <c r="B139" s="48" t="s">
        <v>615</v>
      </c>
      <c r="C139" s="35">
        <f t="shared" si="4"/>
        <v>0</v>
      </c>
      <c r="D139" s="26" t="s">
        <v>169</v>
      </c>
      <c r="E139" s="26" t="s">
        <v>169</v>
      </c>
      <c r="F139" s="26"/>
      <c r="G139" s="93"/>
    </row>
    <row r="140" spans="1:7" s="18" customFormat="1" x14ac:dyDescent="0.25">
      <c r="A140" s="47">
        <v>4</v>
      </c>
      <c r="B140" s="48" t="s">
        <v>616</v>
      </c>
      <c r="C140" s="35">
        <f t="shared" si="4"/>
        <v>0</v>
      </c>
      <c r="D140" s="26" t="s">
        <v>169</v>
      </c>
      <c r="E140" s="26" t="s">
        <v>169</v>
      </c>
      <c r="F140" s="26"/>
      <c r="G140" s="93"/>
    </row>
    <row r="141" spans="1:7" s="18" customFormat="1" x14ac:dyDescent="0.25">
      <c r="A141" s="47">
        <v>5</v>
      </c>
      <c r="B141" s="48" t="s">
        <v>617</v>
      </c>
      <c r="C141" s="35">
        <f t="shared" si="4"/>
        <v>1.1976047904191618</v>
      </c>
      <c r="D141" s="26" t="s">
        <v>169</v>
      </c>
      <c r="E141" s="26" t="s">
        <v>169</v>
      </c>
      <c r="F141" s="26"/>
      <c r="G141" s="93"/>
    </row>
    <row r="142" spans="1:7" s="18" customFormat="1" x14ac:dyDescent="0.25">
      <c r="A142" s="47">
        <v>6</v>
      </c>
      <c r="B142" s="48" t="s">
        <v>618</v>
      </c>
      <c r="C142" s="35">
        <f t="shared" si="4"/>
        <v>0</v>
      </c>
      <c r="D142" s="26" t="s">
        <v>169</v>
      </c>
      <c r="E142" s="26" t="s">
        <v>169</v>
      </c>
      <c r="F142" s="26"/>
      <c r="G142" s="93"/>
    </row>
    <row r="143" spans="1:7" x14ac:dyDescent="0.25">
      <c r="A143" s="47">
        <v>7</v>
      </c>
      <c r="B143" s="48" t="s">
        <v>468</v>
      </c>
      <c r="C143" s="35">
        <f t="shared" si="4"/>
        <v>98.802395209580837</v>
      </c>
      <c r="D143" s="26" t="s">
        <v>169</v>
      </c>
      <c r="E143" s="26" t="s">
        <v>169</v>
      </c>
      <c r="F143" s="26"/>
    </row>
    <row r="144" spans="1:7" x14ac:dyDescent="0.25">
      <c r="A144" s="47">
        <v>8</v>
      </c>
      <c r="B144" s="48" t="s">
        <v>619</v>
      </c>
      <c r="C144" s="35">
        <f t="shared" si="4"/>
        <v>0</v>
      </c>
      <c r="D144" s="26" t="s">
        <v>169</v>
      </c>
      <c r="E144" s="26" t="s">
        <v>169</v>
      </c>
      <c r="F144" s="26"/>
    </row>
    <row r="145" spans="1:7" x14ac:dyDescent="0.25">
      <c r="A145" s="47">
        <v>9</v>
      </c>
      <c r="B145" s="48" t="s">
        <v>620</v>
      </c>
      <c r="C145" s="35">
        <f>(C155/C$156)*100</f>
        <v>0</v>
      </c>
      <c r="D145" s="26" t="s">
        <v>169</v>
      </c>
      <c r="E145" s="26" t="s">
        <v>169</v>
      </c>
      <c r="F145" s="26"/>
    </row>
    <row r="146" spans="1:7" s="18" customFormat="1" ht="31.5" x14ac:dyDescent="0.25">
      <c r="A146" s="47"/>
      <c r="B146" s="48" t="s">
        <v>621</v>
      </c>
      <c r="C146" s="26" t="s">
        <v>169</v>
      </c>
      <c r="D146" s="26" t="s">
        <v>169</v>
      </c>
      <c r="E146" s="26" t="s">
        <v>169</v>
      </c>
      <c r="F146" s="26"/>
      <c r="G146" s="93"/>
    </row>
    <row r="147" spans="1:7" s="18" customFormat="1" x14ac:dyDescent="0.25">
      <c r="A147" s="47">
        <v>1</v>
      </c>
      <c r="B147" s="48" t="s">
        <v>622</v>
      </c>
      <c r="C147" s="87"/>
      <c r="D147" s="26" t="s">
        <v>169</v>
      </c>
      <c r="E147" s="26" t="s">
        <v>169</v>
      </c>
      <c r="F147" s="26"/>
      <c r="G147" s="88"/>
    </row>
    <row r="148" spans="1:7" s="18" customFormat="1" x14ac:dyDescent="0.25">
      <c r="A148" s="47">
        <v>2</v>
      </c>
      <c r="B148" s="48" t="s">
        <v>623</v>
      </c>
      <c r="C148" s="87"/>
      <c r="D148" s="26" t="s">
        <v>169</v>
      </c>
      <c r="E148" s="26" t="s">
        <v>169</v>
      </c>
      <c r="F148" s="26"/>
      <c r="G148" s="88"/>
    </row>
    <row r="149" spans="1:7" s="18" customFormat="1" x14ac:dyDescent="0.25">
      <c r="A149" s="47">
        <v>3</v>
      </c>
      <c r="B149" s="48" t="s">
        <v>624</v>
      </c>
      <c r="C149" s="87"/>
      <c r="D149" s="26" t="s">
        <v>169</v>
      </c>
      <c r="E149" s="26" t="s">
        <v>169</v>
      </c>
      <c r="F149" s="26"/>
      <c r="G149" s="88"/>
    </row>
    <row r="150" spans="1:7" s="18" customFormat="1" x14ac:dyDescent="0.25">
      <c r="A150" s="47">
        <v>4</v>
      </c>
      <c r="B150" s="48" t="s">
        <v>625</v>
      </c>
      <c r="C150" s="87"/>
      <c r="D150" s="26" t="s">
        <v>169</v>
      </c>
      <c r="E150" s="26" t="s">
        <v>169</v>
      </c>
      <c r="F150" s="26"/>
      <c r="G150" s="88"/>
    </row>
    <row r="151" spans="1:7" s="18" customFormat="1" x14ac:dyDescent="0.25">
      <c r="A151" s="47">
        <v>5</v>
      </c>
      <c r="B151" s="48" t="s">
        <v>214</v>
      </c>
      <c r="C151" s="87">
        <v>2</v>
      </c>
      <c r="D151" s="26" t="s">
        <v>169</v>
      </c>
      <c r="E151" s="26" t="s">
        <v>169</v>
      </c>
      <c r="F151" s="26"/>
      <c r="G151" s="88"/>
    </row>
    <row r="152" spans="1:7" s="18" customFormat="1" x14ac:dyDescent="0.25">
      <c r="A152" s="47">
        <v>6</v>
      </c>
      <c r="B152" s="48" t="s">
        <v>626</v>
      </c>
      <c r="C152" s="87"/>
      <c r="D152" s="26" t="s">
        <v>169</v>
      </c>
      <c r="E152" s="26" t="s">
        <v>169</v>
      </c>
      <c r="F152" s="26"/>
      <c r="G152" s="88"/>
    </row>
    <row r="153" spans="1:7" x14ac:dyDescent="0.25">
      <c r="A153" s="47">
        <v>7</v>
      </c>
      <c r="B153" s="48" t="s">
        <v>216</v>
      </c>
      <c r="C153" s="87">
        <v>165</v>
      </c>
      <c r="D153" s="26" t="s">
        <v>169</v>
      </c>
      <c r="E153" s="26" t="s">
        <v>169</v>
      </c>
      <c r="F153" s="26"/>
      <c r="G153" s="88"/>
    </row>
    <row r="154" spans="1:7" x14ac:dyDescent="0.25">
      <c r="A154" s="47">
        <v>8</v>
      </c>
      <c r="B154" s="48" t="s">
        <v>217</v>
      </c>
      <c r="C154" s="87"/>
      <c r="D154" s="26" t="s">
        <v>169</v>
      </c>
      <c r="E154" s="26" t="s">
        <v>169</v>
      </c>
      <c r="F154" s="26"/>
      <c r="G154" s="88"/>
    </row>
    <row r="155" spans="1:7" x14ac:dyDescent="0.25">
      <c r="A155" s="47">
        <v>9</v>
      </c>
      <c r="B155" s="48" t="s">
        <v>215</v>
      </c>
      <c r="C155" s="87"/>
      <c r="D155" s="26" t="s">
        <v>169</v>
      </c>
      <c r="E155" s="26" t="s">
        <v>169</v>
      </c>
      <c r="F155" s="26"/>
      <c r="G155" s="88"/>
    </row>
    <row r="156" spans="1:7" ht="31.5" x14ac:dyDescent="0.25">
      <c r="A156" s="47"/>
      <c r="B156" s="48" t="s">
        <v>627</v>
      </c>
      <c r="C156" s="87">
        <v>167</v>
      </c>
      <c r="D156" s="26" t="s">
        <v>169</v>
      </c>
      <c r="E156" s="26" t="s">
        <v>169</v>
      </c>
      <c r="F156" s="26"/>
      <c r="G156" s="88"/>
    </row>
    <row r="157" spans="1:7" ht="31.5" x14ac:dyDescent="0.25">
      <c r="A157" s="47" t="s">
        <v>628</v>
      </c>
      <c r="B157" s="48" t="s">
        <v>629</v>
      </c>
      <c r="C157" s="35" t="s">
        <v>169</v>
      </c>
      <c r="D157" s="26"/>
      <c r="E157" s="26"/>
      <c r="F157" s="26"/>
    </row>
    <row r="158" spans="1:7" x14ac:dyDescent="0.25">
      <c r="A158" s="47"/>
      <c r="B158" s="48" t="s">
        <v>630</v>
      </c>
      <c r="C158" s="35" t="e">
        <f>C$172/(C163+C168)</f>
        <v>#DIV/0!</v>
      </c>
      <c r="D158" s="26"/>
      <c r="E158" s="26"/>
      <c r="F158" s="26"/>
    </row>
    <row r="159" spans="1:7" x14ac:dyDescent="0.25">
      <c r="A159" s="47"/>
      <c r="B159" s="48" t="s">
        <v>631</v>
      </c>
      <c r="C159" s="35">
        <f>C$172/(C164+C169)</f>
        <v>167</v>
      </c>
      <c r="D159" s="26"/>
      <c r="E159" s="26"/>
      <c r="F159" s="26"/>
    </row>
    <row r="160" spans="1:7" x14ac:dyDescent="0.25">
      <c r="A160" s="47"/>
      <c r="B160" s="48" t="s">
        <v>632</v>
      </c>
      <c r="C160" s="35">
        <f>C$172/(C165+C170)</f>
        <v>41.75</v>
      </c>
      <c r="D160" s="26"/>
      <c r="E160" s="26"/>
      <c r="F160" s="26"/>
    </row>
    <row r="161" spans="1:8" x14ac:dyDescent="0.25">
      <c r="A161" s="47"/>
      <c r="B161" s="48" t="s">
        <v>633</v>
      </c>
      <c r="C161" s="35" t="e">
        <f>C$172/(C166+C171)</f>
        <v>#DIV/0!</v>
      </c>
      <c r="D161" s="26"/>
      <c r="E161" s="26"/>
      <c r="F161" s="26"/>
    </row>
    <row r="162" spans="1:8" ht="94.5" x14ac:dyDescent="0.25">
      <c r="A162" s="47"/>
      <c r="B162" s="48" t="s">
        <v>634</v>
      </c>
      <c r="C162" s="35" t="s">
        <v>169</v>
      </c>
      <c r="D162" s="26"/>
      <c r="E162" s="26"/>
      <c r="F162" s="26"/>
      <c r="H162" s="82"/>
    </row>
    <row r="163" spans="1:8" x14ac:dyDescent="0.25">
      <c r="A163" s="47"/>
      <c r="B163" s="48" t="s">
        <v>635</v>
      </c>
      <c r="C163" s="87">
        <v>0</v>
      </c>
      <c r="D163" s="26"/>
      <c r="E163" s="26"/>
      <c r="F163" s="26"/>
      <c r="H163" s="82"/>
    </row>
    <row r="164" spans="1:8" x14ac:dyDescent="0.25">
      <c r="A164" s="47"/>
      <c r="B164" s="48" t="s">
        <v>636</v>
      </c>
      <c r="C164" s="87">
        <v>1</v>
      </c>
      <c r="D164" s="26"/>
      <c r="E164" s="26"/>
      <c r="F164" s="26"/>
      <c r="H164" s="82"/>
    </row>
    <row r="165" spans="1:8" x14ac:dyDescent="0.25">
      <c r="A165" s="47"/>
      <c r="B165" s="48" t="s">
        <v>637</v>
      </c>
      <c r="C165" s="87">
        <v>4</v>
      </c>
      <c r="D165" s="26"/>
      <c r="E165" s="26"/>
      <c r="F165" s="26"/>
      <c r="H165" s="82"/>
    </row>
    <row r="166" spans="1:8" x14ac:dyDescent="0.25">
      <c r="A166" s="47"/>
      <c r="B166" s="48" t="s">
        <v>638</v>
      </c>
      <c r="C166" s="87">
        <v>0</v>
      </c>
      <c r="D166" s="26"/>
      <c r="E166" s="26"/>
      <c r="F166" s="26"/>
      <c r="H166" s="82"/>
    </row>
    <row r="167" spans="1:8" ht="78.75" x14ac:dyDescent="0.25">
      <c r="A167" s="47"/>
      <c r="B167" s="48" t="s">
        <v>639</v>
      </c>
      <c r="C167" s="35" t="s">
        <v>169</v>
      </c>
      <c r="D167" s="26"/>
      <c r="E167" s="26"/>
      <c r="F167" s="26"/>
    </row>
    <row r="168" spans="1:8" x14ac:dyDescent="0.25">
      <c r="A168" s="47"/>
      <c r="B168" s="48" t="s">
        <v>635</v>
      </c>
      <c r="C168" s="87">
        <v>0</v>
      </c>
      <c r="D168" s="26"/>
      <c r="E168" s="26"/>
      <c r="F168" s="26"/>
    </row>
    <row r="169" spans="1:8" x14ac:dyDescent="0.25">
      <c r="A169" s="47"/>
      <c r="B169" s="48" t="s">
        <v>636</v>
      </c>
      <c r="C169" s="87">
        <v>0</v>
      </c>
      <c r="D169" s="26"/>
      <c r="E169" s="26"/>
      <c r="F169" s="26"/>
    </row>
    <row r="170" spans="1:8" x14ac:dyDescent="0.25">
      <c r="A170" s="47"/>
      <c r="B170" s="48" t="s">
        <v>637</v>
      </c>
      <c r="C170" s="87">
        <v>0</v>
      </c>
      <c r="D170" s="26"/>
      <c r="E170" s="26"/>
      <c r="F170" s="26"/>
    </row>
    <row r="171" spans="1:8" x14ac:dyDescent="0.25">
      <c r="A171" s="47"/>
      <c r="B171" s="48" t="s">
        <v>638</v>
      </c>
      <c r="C171" s="87">
        <v>0</v>
      </c>
      <c r="D171" s="26"/>
      <c r="E171" s="26"/>
      <c r="F171" s="26"/>
    </row>
    <row r="172" spans="1:8" ht="47.25" x14ac:dyDescent="0.25">
      <c r="A172" s="47"/>
      <c r="B172" s="48" t="s">
        <v>640</v>
      </c>
      <c r="C172" s="87">
        <v>167</v>
      </c>
      <c r="D172" s="26"/>
      <c r="E172" s="26"/>
      <c r="F172" s="26"/>
    </row>
    <row r="173" spans="1:8" ht="31.5" x14ac:dyDescent="0.25">
      <c r="A173" s="30" t="s">
        <v>641</v>
      </c>
      <c r="B173" s="32" t="s">
        <v>642</v>
      </c>
      <c r="C173" s="30"/>
      <c r="D173" s="30"/>
      <c r="E173" s="30"/>
      <c r="F173" s="30"/>
    </row>
    <row r="174" spans="1:8" ht="47.25" x14ac:dyDescent="0.25">
      <c r="A174" s="75" t="s">
        <v>644</v>
      </c>
      <c r="B174" s="48" t="s">
        <v>643</v>
      </c>
      <c r="C174" s="35" t="s">
        <v>523</v>
      </c>
      <c r="D174" s="35" t="s">
        <v>523</v>
      </c>
      <c r="E174" s="35" t="s">
        <v>523</v>
      </c>
      <c r="F174" s="26"/>
    </row>
    <row r="175" spans="1:8" x14ac:dyDescent="0.25">
      <c r="A175" s="75"/>
      <c r="B175" s="48" t="s">
        <v>649</v>
      </c>
      <c r="C175" s="35">
        <f t="shared" ref="C175:E176" si="5">(C177/C179)*100</f>
        <v>0.40733197556008144</v>
      </c>
      <c r="D175" s="35">
        <f t="shared" si="5"/>
        <v>0.42918454935622319</v>
      </c>
      <c r="E175" s="35">
        <f t="shared" si="5"/>
        <v>0</v>
      </c>
      <c r="F175" s="26"/>
    </row>
    <row r="176" spans="1:8" x14ac:dyDescent="0.25">
      <c r="A176" s="75"/>
      <c r="B176" s="48" t="s">
        <v>650</v>
      </c>
      <c r="C176" s="35">
        <f t="shared" si="5"/>
        <v>0</v>
      </c>
      <c r="D176" s="35">
        <f t="shared" si="5"/>
        <v>0</v>
      </c>
      <c r="E176" s="35">
        <f t="shared" si="5"/>
        <v>0</v>
      </c>
      <c r="F176" s="26"/>
    </row>
    <row r="177" spans="1:8" ht="47.25" x14ac:dyDescent="0.25">
      <c r="A177" s="47"/>
      <c r="B177" s="48" t="s">
        <v>645</v>
      </c>
      <c r="C177" s="43">
        <f>D177+E177</f>
        <v>2</v>
      </c>
      <c r="D177" s="87">
        <v>2</v>
      </c>
      <c r="E177" s="87">
        <v>0</v>
      </c>
      <c r="F177" s="26"/>
      <c r="H177" s="82"/>
    </row>
    <row r="178" spans="1:8" ht="31.5" x14ac:dyDescent="0.25">
      <c r="A178" s="47"/>
      <c r="B178" s="48" t="s">
        <v>646</v>
      </c>
      <c r="C178" s="43">
        <f>D178+E178</f>
        <v>0</v>
      </c>
      <c r="D178" s="87">
        <v>0</v>
      </c>
      <c r="E178" s="87">
        <v>0</v>
      </c>
      <c r="F178" s="26"/>
      <c r="H178" s="82"/>
    </row>
    <row r="179" spans="1:8" ht="31.5" x14ac:dyDescent="0.25">
      <c r="A179" s="47"/>
      <c r="B179" s="48" t="s">
        <v>647</v>
      </c>
      <c r="C179" s="43">
        <f>D179+E179</f>
        <v>491</v>
      </c>
      <c r="D179" s="87">
        <v>466</v>
      </c>
      <c r="E179" s="87">
        <v>25</v>
      </c>
      <c r="F179" s="26" t="s">
        <v>1100</v>
      </c>
      <c r="H179" s="82"/>
    </row>
    <row r="180" spans="1:8" ht="31.5" x14ac:dyDescent="0.25">
      <c r="A180" s="47"/>
      <c r="B180" s="48" t="s">
        <v>648</v>
      </c>
      <c r="C180" s="43">
        <f>D180+E180</f>
        <v>192</v>
      </c>
      <c r="D180" s="87">
        <v>184</v>
      </c>
      <c r="E180" s="87">
        <v>8</v>
      </c>
      <c r="F180" s="26" t="s">
        <v>1101</v>
      </c>
      <c r="H180" s="82"/>
    </row>
    <row r="181" spans="1:8" ht="63" x14ac:dyDescent="0.25">
      <c r="A181" s="30" t="s">
        <v>44</v>
      </c>
      <c r="B181" s="31" t="s">
        <v>93</v>
      </c>
      <c r="C181" s="32"/>
      <c r="D181" s="32"/>
      <c r="E181" s="32"/>
      <c r="F181" s="32"/>
    </row>
    <row r="182" spans="1:8" ht="47.25" x14ac:dyDescent="0.25">
      <c r="A182" s="33" t="s">
        <v>45</v>
      </c>
      <c r="B182" s="34" t="s">
        <v>651</v>
      </c>
      <c r="C182" s="35">
        <f>(C183/C184)*100</f>
        <v>97.261643014191492</v>
      </c>
      <c r="D182" s="35">
        <f>(D183/D184)*100</f>
        <v>97.258818529536768</v>
      </c>
      <c r="E182" s="35">
        <f>(E183/E184)*100</f>
        <v>97.306397306397301</v>
      </c>
      <c r="F182" s="26"/>
    </row>
    <row r="183" spans="1:8" ht="47.25" x14ac:dyDescent="0.25">
      <c r="A183" s="33"/>
      <c r="B183" s="34" t="s">
        <v>652</v>
      </c>
      <c r="C183" s="69">
        <f>D183+E183</f>
        <v>4866</v>
      </c>
      <c r="D183" s="86">
        <v>4577</v>
      </c>
      <c r="E183" s="87">
        <v>289</v>
      </c>
      <c r="F183" s="26"/>
    </row>
    <row r="184" spans="1:8" ht="47.25" x14ac:dyDescent="0.25">
      <c r="A184" s="33"/>
      <c r="B184" s="34" t="s">
        <v>653</v>
      </c>
      <c r="C184" s="69">
        <f>D184+E184</f>
        <v>5003</v>
      </c>
      <c r="D184" s="86">
        <v>4706</v>
      </c>
      <c r="E184" s="87">
        <v>297</v>
      </c>
      <c r="F184" s="26"/>
    </row>
    <row r="185" spans="1:8" ht="63" x14ac:dyDescent="0.25">
      <c r="A185" s="33" t="s">
        <v>46</v>
      </c>
      <c r="B185" s="34" t="s">
        <v>654</v>
      </c>
      <c r="C185" s="35">
        <f>(C186/C187)*100</f>
        <v>0</v>
      </c>
      <c r="D185" s="35">
        <f>(D186/D187)*100</f>
        <v>0</v>
      </c>
      <c r="E185" s="35">
        <f>(E186/E187)*100</f>
        <v>0</v>
      </c>
      <c r="F185" s="26"/>
    </row>
    <row r="186" spans="1:8" ht="47.25" x14ac:dyDescent="0.25">
      <c r="A186" s="33"/>
      <c r="B186" s="34" t="s">
        <v>655</v>
      </c>
      <c r="C186" s="69">
        <f>D186+E186</f>
        <v>0</v>
      </c>
      <c r="D186" s="87">
        <v>0</v>
      </c>
      <c r="E186" s="87">
        <v>0</v>
      </c>
      <c r="F186" s="26"/>
    </row>
    <row r="187" spans="1:8" ht="47.25" x14ac:dyDescent="0.25">
      <c r="A187" s="33"/>
      <c r="B187" s="34" t="s">
        <v>656</v>
      </c>
      <c r="C187" s="69">
        <f>D187+E187</f>
        <v>9</v>
      </c>
      <c r="D187" s="87">
        <v>8</v>
      </c>
      <c r="E187" s="87">
        <v>1</v>
      </c>
      <c r="F187" s="26"/>
    </row>
    <row r="188" spans="1:8" ht="47.25" x14ac:dyDescent="0.25">
      <c r="A188" s="33" t="s">
        <v>47</v>
      </c>
      <c r="B188" s="34" t="s">
        <v>657</v>
      </c>
      <c r="C188" s="35">
        <f>(C189/C190)*100</f>
        <v>100</v>
      </c>
      <c r="D188" s="64"/>
      <c r="E188" s="64"/>
      <c r="F188" s="26"/>
    </row>
    <row r="189" spans="1:8" ht="47.25" x14ac:dyDescent="0.25">
      <c r="A189" s="33"/>
      <c r="B189" s="34" t="s">
        <v>658</v>
      </c>
      <c r="C189" s="43">
        <f>D189+E189</f>
        <v>9</v>
      </c>
      <c r="D189" s="87">
        <v>8</v>
      </c>
      <c r="E189" s="87">
        <v>1</v>
      </c>
      <c r="F189" s="26"/>
    </row>
    <row r="190" spans="1:8" ht="31.5" x14ac:dyDescent="0.25">
      <c r="A190" s="33"/>
      <c r="B190" s="34" t="s">
        <v>997</v>
      </c>
      <c r="C190" s="43">
        <f>D190+E190</f>
        <v>9</v>
      </c>
      <c r="D190" s="87">
        <v>8</v>
      </c>
      <c r="E190" s="87">
        <v>1</v>
      </c>
      <c r="F190" s="26"/>
    </row>
    <row r="191" spans="1:8" ht="47.25" x14ac:dyDescent="0.25">
      <c r="A191" s="33" t="s">
        <v>48</v>
      </c>
      <c r="B191" s="34" t="s">
        <v>659</v>
      </c>
      <c r="C191" s="35">
        <f>(C192/C193)*100</f>
        <v>0</v>
      </c>
      <c r="D191" s="64"/>
      <c r="E191" s="64"/>
      <c r="F191" s="26"/>
    </row>
    <row r="192" spans="1:8" ht="63" x14ac:dyDescent="0.25">
      <c r="A192" s="33"/>
      <c r="B192" s="34" t="s">
        <v>660</v>
      </c>
      <c r="C192" s="43">
        <f>D192+E192</f>
        <v>0</v>
      </c>
      <c r="D192" s="87">
        <v>0</v>
      </c>
      <c r="E192" s="87">
        <v>0</v>
      </c>
      <c r="F192" s="26"/>
    </row>
    <row r="193" spans="1:6" ht="47.25" x14ac:dyDescent="0.25">
      <c r="A193" s="33"/>
      <c r="B193" s="34" t="s">
        <v>656</v>
      </c>
      <c r="C193" s="43">
        <f>D193+E193</f>
        <v>9</v>
      </c>
      <c r="D193" s="87">
        <v>8</v>
      </c>
      <c r="E193" s="87">
        <v>1</v>
      </c>
      <c r="F193" s="26"/>
    </row>
    <row r="194" spans="1:6" ht="47.25" x14ac:dyDescent="0.25">
      <c r="A194" s="30" t="s">
        <v>49</v>
      </c>
      <c r="B194" s="31" t="s">
        <v>94</v>
      </c>
      <c r="C194" s="32"/>
      <c r="D194" s="32"/>
      <c r="E194" s="32"/>
      <c r="F194" s="32"/>
    </row>
    <row r="195" spans="1:6" ht="31.5" x14ac:dyDescent="0.25">
      <c r="A195" s="33" t="s">
        <v>50</v>
      </c>
      <c r="B195" s="34" t="s">
        <v>661</v>
      </c>
      <c r="C195" s="35">
        <f>(C196/C197)*100</f>
        <v>100</v>
      </c>
      <c r="D195" s="35">
        <f>(D196/D197)*100</f>
        <v>100</v>
      </c>
      <c r="E195" s="35">
        <f>(E196/E197)*100</f>
        <v>100</v>
      </c>
      <c r="F195" s="26"/>
    </row>
    <row r="196" spans="1:6" ht="47.25" x14ac:dyDescent="0.25">
      <c r="A196" s="33"/>
      <c r="B196" s="34" t="s">
        <v>662</v>
      </c>
      <c r="C196" s="35">
        <f>D196+E196</f>
        <v>9</v>
      </c>
      <c r="D196" s="87">
        <v>8</v>
      </c>
      <c r="E196" s="87">
        <v>1</v>
      </c>
      <c r="F196" s="26"/>
    </row>
    <row r="197" spans="1:6" ht="47.25" x14ac:dyDescent="0.25">
      <c r="A197" s="33"/>
      <c r="B197" s="34" t="s">
        <v>663</v>
      </c>
      <c r="C197" s="35">
        <f>D197+E197</f>
        <v>9</v>
      </c>
      <c r="D197" s="87">
        <v>8</v>
      </c>
      <c r="E197" s="87">
        <v>1</v>
      </c>
      <c r="F197" s="26"/>
    </row>
    <row r="198" spans="1:6" ht="47.25" x14ac:dyDescent="0.25">
      <c r="A198" s="30" t="s">
        <v>51</v>
      </c>
      <c r="B198" s="31" t="s">
        <v>95</v>
      </c>
      <c r="C198" s="32"/>
      <c r="D198" s="32"/>
      <c r="E198" s="32"/>
      <c r="F198" s="32"/>
    </row>
    <row r="199" spans="1:6" ht="47.25" x14ac:dyDescent="0.25">
      <c r="A199" s="33" t="s">
        <v>52</v>
      </c>
      <c r="B199" s="34" t="s">
        <v>1084</v>
      </c>
      <c r="C199" s="35">
        <f>C200/((C201*C92)+C202+C203)</f>
        <v>90.000203788440231</v>
      </c>
      <c r="D199" s="64"/>
      <c r="E199" s="64"/>
      <c r="F199" s="26"/>
    </row>
    <row r="200" spans="1:6" ht="47.25" x14ac:dyDescent="0.25">
      <c r="A200" s="33"/>
      <c r="B200" s="34" t="s">
        <v>664</v>
      </c>
      <c r="C200" s="105">
        <v>441741.4</v>
      </c>
      <c r="D200" s="26"/>
      <c r="E200" s="26"/>
      <c r="F200" s="26"/>
    </row>
    <row r="201" spans="1:6" ht="47.25" x14ac:dyDescent="0.25">
      <c r="A201" s="33"/>
      <c r="B201" s="34" t="s">
        <v>665</v>
      </c>
      <c r="C201" s="105">
        <v>4989</v>
      </c>
      <c r="D201" s="26"/>
      <c r="E201" s="26"/>
      <c r="F201" s="26"/>
    </row>
    <row r="202" spans="1:6" ht="47.25" x14ac:dyDescent="0.25">
      <c r="A202" s="33"/>
      <c r="B202" s="34" t="s">
        <v>666</v>
      </c>
      <c r="C202" s="105">
        <v>0</v>
      </c>
      <c r="D202" s="26"/>
      <c r="E202" s="26"/>
      <c r="F202" s="26"/>
    </row>
    <row r="203" spans="1:6" ht="63" x14ac:dyDescent="0.25">
      <c r="A203" s="33"/>
      <c r="B203" s="34" t="s">
        <v>667</v>
      </c>
      <c r="C203" s="105">
        <v>0</v>
      </c>
      <c r="D203" s="26"/>
      <c r="E203" s="26"/>
      <c r="F203" s="26"/>
    </row>
    <row r="204" spans="1:6" ht="31.5" x14ac:dyDescent="0.25">
      <c r="A204" s="33" t="s">
        <v>53</v>
      </c>
      <c r="B204" s="34" t="s">
        <v>97</v>
      </c>
      <c r="C204" s="35">
        <f>(C205+C206)/(C207+C208)*100</f>
        <v>0.47905856231722904</v>
      </c>
      <c r="D204" s="26" t="s">
        <v>169</v>
      </c>
      <c r="E204" s="26" t="s">
        <v>169</v>
      </c>
      <c r="F204" s="26"/>
    </row>
    <row r="205" spans="1:6" ht="31.5" x14ac:dyDescent="0.25">
      <c r="A205" s="33"/>
      <c r="B205" s="34" t="s">
        <v>98</v>
      </c>
      <c r="C205" s="55">
        <f>2046.9+69.3</f>
        <v>2116.2000000000003</v>
      </c>
      <c r="D205" s="26" t="s">
        <v>169</v>
      </c>
      <c r="E205" s="26" t="s">
        <v>169</v>
      </c>
      <c r="F205" s="26"/>
    </row>
    <row r="206" spans="1:6" ht="31.5" x14ac:dyDescent="0.25">
      <c r="A206" s="33"/>
      <c r="B206" s="34" t="s">
        <v>99</v>
      </c>
      <c r="C206" s="36">
        <v>0</v>
      </c>
      <c r="D206" s="26" t="s">
        <v>169</v>
      </c>
      <c r="E206" s="26" t="s">
        <v>169</v>
      </c>
      <c r="F206" s="26"/>
    </row>
    <row r="207" spans="1:6" ht="31.5" x14ac:dyDescent="0.25">
      <c r="A207" s="33"/>
      <c r="B207" s="34" t="s">
        <v>100</v>
      </c>
      <c r="C207" s="55">
        <v>441741.4</v>
      </c>
      <c r="D207" s="26" t="s">
        <v>169</v>
      </c>
      <c r="E207" s="26" t="s">
        <v>169</v>
      </c>
      <c r="F207" s="26"/>
    </row>
    <row r="208" spans="1:6" x14ac:dyDescent="0.25">
      <c r="A208" s="33"/>
      <c r="B208" s="34" t="s">
        <v>101</v>
      </c>
      <c r="C208" s="36">
        <v>0</v>
      </c>
      <c r="D208" s="26" t="s">
        <v>169</v>
      </c>
      <c r="E208" s="26" t="s">
        <v>169</v>
      </c>
      <c r="F208" s="26"/>
    </row>
    <row r="209" spans="1:7" ht="31.5" x14ac:dyDescent="0.25">
      <c r="A209" s="30" t="s">
        <v>54</v>
      </c>
      <c r="B209" s="31" t="s">
        <v>96</v>
      </c>
      <c r="C209" s="32"/>
      <c r="D209" s="32"/>
      <c r="E209" s="32"/>
      <c r="F209" s="32"/>
    </row>
    <row r="210" spans="1:7" ht="63" x14ac:dyDescent="0.25">
      <c r="A210" s="33" t="s">
        <v>55</v>
      </c>
      <c r="B210" s="34" t="s">
        <v>1085</v>
      </c>
      <c r="C210" s="35">
        <f>(C211+C212)/(C213+C214)*100</f>
        <v>100</v>
      </c>
      <c r="D210" s="35">
        <f>(D211+D212)/(D213+D214)*100</f>
        <v>100</v>
      </c>
      <c r="E210" s="35">
        <f>(E211+E212)/(E213+E214)*100</f>
        <v>100</v>
      </c>
      <c r="F210" s="26"/>
    </row>
    <row r="211" spans="1:7" ht="31.5" x14ac:dyDescent="0.25">
      <c r="A211" s="33"/>
      <c r="B211" s="34" t="s">
        <v>1087</v>
      </c>
      <c r="C211" s="94">
        <f t="shared" ref="C211:C224" si="6">D211+E211</f>
        <v>8</v>
      </c>
      <c r="D211" s="87">
        <v>7</v>
      </c>
      <c r="E211" s="87">
        <v>1</v>
      </c>
      <c r="F211" s="26"/>
      <c r="G211" s="95"/>
    </row>
    <row r="212" spans="1:7" x14ac:dyDescent="0.25">
      <c r="A212" s="33"/>
      <c r="B212" s="34" t="s">
        <v>1088</v>
      </c>
      <c r="C212" s="35">
        <f t="shared" si="6"/>
        <v>1</v>
      </c>
      <c r="D212" s="87">
        <v>1</v>
      </c>
      <c r="E212" s="87">
        <v>0</v>
      </c>
      <c r="F212" s="26"/>
      <c r="G212" s="88"/>
    </row>
    <row r="213" spans="1:7" ht="31.5" x14ac:dyDescent="0.25">
      <c r="A213" s="33"/>
      <c r="B213" s="34" t="s">
        <v>90</v>
      </c>
      <c r="C213" s="94">
        <f t="shared" si="6"/>
        <v>8</v>
      </c>
      <c r="D213" s="87">
        <v>7</v>
      </c>
      <c r="E213" s="87">
        <v>1</v>
      </c>
      <c r="F213" s="26"/>
    </row>
    <row r="214" spans="1:7" ht="21" customHeight="1" x14ac:dyDescent="0.25">
      <c r="A214" s="33"/>
      <c r="B214" s="34" t="s">
        <v>91</v>
      </c>
      <c r="C214" s="35">
        <f t="shared" si="6"/>
        <v>1</v>
      </c>
      <c r="D214" s="87">
        <v>1</v>
      </c>
      <c r="E214" s="87">
        <v>0</v>
      </c>
      <c r="F214" s="26"/>
    </row>
    <row r="215" spans="1:7" ht="78.75" x14ac:dyDescent="0.25">
      <c r="A215" s="33" t="s">
        <v>56</v>
      </c>
      <c r="B215" s="34" t="s">
        <v>1086</v>
      </c>
      <c r="C215" s="35">
        <f>(C216+C217)/(C218+C219)*100</f>
        <v>0</v>
      </c>
      <c r="D215" s="35">
        <f>(D216+D217)/(D218+D219)*100</f>
        <v>0</v>
      </c>
      <c r="E215" s="35">
        <f>(E216+E217)/(E218+E219)*100</f>
        <v>0</v>
      </c>
      <c r="F215" s="26"/>
    </row>
    <row r="216" spans="1:7" ht="47.25" x14ac:dyDescent="0.25">
      <c r="A216" s="33"/>
      <c r="B216" s="34" t="s">
        <v>1089</v>
      </c>
      <c r="C216" s="94">
        <f t="shared" si="6"/>
        <v>0</v>
      </c>
      <c r="D216" s="87">
        <v>0</v>
      </c>
      <c r="E216" s="87">
        <v>0</v>
      </c>
      <c r="F216" s="26"/>
    </row>
    <row r="217" spans="1:7" ht="31.5" x14ac:dyDescent="0.25">
      <c r="A217" s="33"/>
      <c r="B217" s="34" t="s">
        <v>1090</v>
      </c>
      <c r="C217" s="35">
        <f t="shared" si="6"/>
        <v>0</v>
      </c>
      <c r="D217" s="87">
        <v>0</v>
      </c>
      <c r="E217" s="87">
        <v>0</v>
      </c>
      <c r="F217" s="26"/>
    </row>
    <row r="218" spans="1:7" ht="31.5" x14ac:dyDescent="0.25">
      <c r="A218" s="33"/>
      <c r="B218" s="34" t="s">
        <v>90</v>
      </c>
      <c r="C218" s="94">
        <f t="shared" si="6"/>
        <v>8</v>
      </c>
      <c r="D218" s="87">
        <v>7</v>
      </c>
      <c r="E218" s="87">
        <v>1</v>
      </c>
      <c r="F218" s="26"/>
    </row>
    <row r="219" spans="1:7" x14ac:dyDescent="0.25">
      <c r="A219" s="33"/>
      <c r="B219" s="34" t="s">
        <v>91</v>
      </c>
      <c r="C219" s="35">
        <f t="shared" si="6"/>
        <v>1</v>
      </c>
      <c r="D219" s="87">
        <v>1</v>
      </c>
      <c r="E219" s="87">
        <v>0</v>
      </c>
      <c r="F219" s="26"/>
    </row>
    <row r="220" spans="1:7" ht="78.75" x14ac:dyDescent="0.25">
      <c r="A220" s="33" t="s">
        <v>57</v>
      </c>
      <c r="B220" s="34" t="s">
        <v>668</v>
      </c>
      <c r="C220" s="35">
        <f>(C221+C222)/(C223+C224)*100</f>
        <v>0</v>
      </c>
      <c r="D220" s="35">
        <f>(D221+D222)/(D223+D224)*100</f>
        <v>0</v>
      </c>
      <c r="E220" s="35">
        <f>(E221+E222)/(E223+E224)*100</f>
        <v>0</v>
      </c>
      <c r="F220" s="26"/>
    </row>
    <row r="221" spans="1:7" ht="47.25" x14ac:dyDescent="0.25">
      <c r="A221" s="33"/>
      <c r="B221" s="34" t="s">
        <v>669</v>
      </c>
      <c r="C221" s="94">
        <f t="shared" si="6"/>
        <v>0</v>
      </c>
      <c r="D221" s="87">
        <v>0</v>
      </c>
      <c r="E221" s="87">
        <v>0</v>
      </c>
      <c r="F221" s="26"/>
    </row>
    <row r="222" spans="1:7" ht="31.5" x14ac:dyDescent="0.25">
      <c r="A222" s="33"/>
      <c r="B222" s="34" t="s">
        <v>671</v>
      </c>
      <c r="C222" s="35">
        <f t="shared" si="6"/>
        <v>0</v>
      </c>
      <c r="D222" s="87">
        <v>0</v>
      </c>
      <c r="E222" s="87">
        <v>0</v>
      </c>
      <c r="F222" s="26"/>
    </row>
    <row r="223" spans="1:7" ht="47.25" x14ac:dyDescent="0.25">
      <c r="A223" s="33"/>
      <c r="B223" s="34" t="s">
        <v>672</v>
      </c>
      <c r="C223" s="94">
        <f t="shared" si="6"/>
        <v>8</v>
      </c>
      <c r="D223" s="87">
        <v>7</v>
      </c>
      <c r="E223" s="87">
        <v>1</v>
      </c>
      <c r="F223" s="26"/>
    </row>
    <row r="224" spans="1:7" x14ac:dyDescent="0.25">
      <c r="A224" s="33"/>
      <c r="B224" s="34" t="s">
        <v>670</v>
      </c>
      <c r="C224" s="35">
        <f t="shared" si="6"/>
        <v>1</v>
      </c>
      <c r="D224" s="87">
        <v>1</v>
      </c>
      <c r="E224" s="87">
        <v>0</v>
      </c>
      <c r="F224" s="26"/>
    </row>
    <row r="225" spans="3:5" x14ac:dyDescent="0.25">
      <c r="C225" s="56"/>
      <c r="D225" s="56"/>
      <c r="E225" s="56"/>
    </row>
  </sheetData>
  <pageMargins left="0.51181102362204722" right="0.31496062992125984" top="0.55118110236220474" bottom="0.35433070866141736"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265"/>
  <sheetViews>
    <sheetView view="pageBreakPreview" zoomScale="60" zoomScaleNormal="84" workbookViewId="0">
      <pane ySplit="1" topLeftCell="A35" activePane="bottomLeft" state="frozen"/>
      <selection pane="bottomLeft" activeCell="H15" sqref="H15"/>
    </sheetView>
  </sheetViews>
  <sheetFormatPr defaultRowHeight="15" x14ac:dyDescent="0.25"/>
  <cols>
    <col min="1" max="1" width="11.28515625" bestFit="1" customWidth="1"/>
    <col min="2" max="2" width="121.42578125" style="46" customWidth="1"/>
    <col min="3" max="3" width="20" customWidth="1"/>
    <col min="4" max="4" width="23.5703125" customWidth="1"/>
    <col min="5" max="5" width="5.42578125" customWidth="1"/>
  </cols>
  <sheetData>
    <row r="1" spans="1:4" ht="15.75" x14ac:dyDescent="0.25">
      <c r="A1" s="6" t="s">
        <v>0</v>
      </c>
      <c r="B1" s="6" t="s">
        <v>1</v>
      </c>
      <c r="C1" s="8" t="s">
        <v>303</v>
      </c>
      <c r="D1" s="8" t="s">
        <v>8</v>
      </c>
    </row>
    <row r="2" spans="1:4" ht="30.75" customHeight="1" x14ac:dyDescent="0.25">
      <c r="A2" s="10" t="s">
        <v>304</v>
      </c>
      <c r="B2" s="21" t="s">
        <v>305</v>
      </c>
      <c r="C2" s="11"/>
      <c r="D2" s="11"/>
    </row>
    <row r="3" spans="1:4" ht="30.75" customHeight="1" x14ac:dyDescent="0.25">
      <c r="A3" s="12" t="s">
        <v>306</v>
      </c>
      <c r="B3" s="19" t="s">
        <v>307</v>
      </c>
      <c r="C3" s="13"/>
      <c r="D3" s="13"/>
    </row>
    <row r="4" spans="1:4" ht="52.5" customHeight="1" x14ac:dyDescent="0.25">
      <c r="A4" s="2" t="s">
        <v>308</v>
      </c>
      <c r="B4" s="3" t="s">
        <v>309</v>
      </c>
      <c r="C4" s="14" t="e">
        <f>(C5/C6)*100</f>
        <v>#DIV/0!</v>
      </c>
      <c r="D4" s="4"/>
    </row>
    <row r="5" spans="1:4" ht="47.25" x14ac:dyDescent="0.25">
      <c r="A5" s="2"/>
      <c r="B5" s="3" t="s">
        <v>310</v>
      </c>
      <c r="C5" s="96"/>
      <c r="D5" s="4"/>
    </row>
    <row r="6" spans="1:4" ht="15.75" x14ac:dyDescent="0.25">
      <c r="A6" s="2"/>
      <c r="B6" s="3" t="s">
        <v>311</v>
      </c>
      <c r="C6" s="16"/>
      <c r="D6" s="4" t="s">
        <v>998</v>
      </c>
    </row>
    <row r="7" spans="1:4" ht="47.25" x14ac:dyDescent="0.25">
      <c r="A7" s="2" t="s">
        <v>312</v>
      </c>
      <c r="B7" s="3" t="s">
        <v>313</v>
      </c>
      <c r="C7" s="14" t="e">
        <f>(C8/C9)*100</f>
        <v>#DIV/0!</v>
      </c>
      <c r="D7" s="4"/>
    </row>
    <row r="8" spans="1:4" ht="31.5" x14ac:dyDescent="0.25">
      <c r="A8" s="2"/>
      <c r="B8" s="3" t="s">
        <v>292</v>
      </c>
      <c r="C8" s="96"/>
      <c r="D8" s="4"/>
    </row>
    <row r="9" spans="1:4" ht="15.75" x14ac:dyDescent="0.25">
      <c r="A9" s="2"/>
      <c r="B9" s="3" t="s">
        <v>314</v>
      </c>
      <c r="C9" s="16"/>
      <c r="D9" s="4" t="s">
        <v>998</v>
      </c>
    </row>
    <row r="10" spans="1:4" ht="31.5" x14ac:dyDescent="0.25">
      <c r="A10" s="2" t="s">
        <v>673</v>
      </c>
      <c r="B10" s="22" t="s">
        <v>674</v>
      </c>
      <c r="C10" s="14" t="e">
        <f>(C11/C12)*100</f>
        <v>#DIV/0!</v>
      </c>
      <c r="D10" s="4"/>
    </row>
    <row r="11" spans="1:4" ht="31.5" x14ac:dyDescent="0.25">
      <c r="A11" s="2"/>
      <c r="B11" s="22" t="s">
        <v>675</v>
      </c>
      <c r="C11" s="16"/>
      <c r="D11" s="4"/>
    </row>
    <row r="12" spans="1:4" ht="31.5" x14ac:dyDescent="0.25">
      <c r="A12" s="2"/>
      <c r="B12" s="22" t="s">
        <v>676</v>
      </c>
      <c r="C12" s="16"/>
      <c r="D12" s="4"/>
    </row>
    <row r="13" spans="1:4" ht="30.75" customHeight="1" x14ac:dyDescent="0.25">
      <c r="A13" s="12" t="s">
        <v>315</v>
      </c>
      <c r="B13" s="19" t="s">
        <v>316</v>
      </c>
      <c r="C13" s="13"/>
      <c r="D13" s="13"/>
    </row>
    <row r="14" spans="1:4" ht="47.25" x14ac:dyDescent="0.25">
      <c r="A14" s="2" t="s">
        <v>317</v>
      </c>
      <c r="B14" s="3" t="s">
        <v>677</v>
      </c>
      <c r="C14" s="14" t="s">
        <v>523</v>
      </c>
      <c r="D14" s="4"/>
    </row>
    <row r="15" spans="1:4" ht="15.75" x14ac:dyDescent="0.25">
      <c r="A15" s="2"/>
      <c r="B15" s="3" t="s">
        <v>678</v>
      </c>
      <c r="C15" s="14" t="s">
        <v>523</v>
      </c>
      <c r="D15" s="4"/>
    </row>
    <row r="16" spans="1:4" ht="15.75" x14ac:dyDescent="0.25">
      <c r="A16" s="2"/>
      <c r="B16" s="3" t="s">
        <v>679</v>
      </c>
      <c r="C16" s="14" t="e">
        <f>(C21/C$23)*100</f>
        <v>#DIV/0!</v>
      </c>
      <c r="D16" s="4"/>
    </row>
    <row r="17" spans="1:4" ht="15.75" x14ac:dyDescent="0.25">
      <c r="A17" s="2"/>
      <c r="B17" s="3" t="s">
        <v>682</v>
      </c>
      <c r="C17" s="14" t="e">
        <f>(C22/C$23)*100</f>
        <v>#DIV/0!</v>
      </c>
      <c r="D17" s="4"/>
    </row>
    <row r="18" spans="1:4" ht="15.75" x14ac:dyDescent="0.25">
      <c r="A18" s="2"/>
      <c r="B18" s="3" t="s">
        <v>680</v>
      </c>
      <c r="C18" s="14" t="s">
        <v>523</v>
      </c>
      <c r="D18" s="4"/>
    </row>
    <row r="19" spans="1:4" ht="15.75" x14ac:dyDescent="0.25">
      <c r="A19" s="2"/>
      <c r="B19" s="3" t="s">
        <v>679</v>
      </c>
      <c r="C19" s="14" t="e">
        <f>(C24/C$26)*100</f>
        <v>#DIV/0!</v>
      </c>
      <c r="D19" s="4"/>
    </row>
    <row r="20" spans="1:4" ht="15.75" x14ac:dyDescent="0.25">
      <c r="A20" s="2"/>
      <c r="B20" s="3" t="s">
        <v>681</v>
      </c>
      <c r="C20" s="14" t="e">
        <f>(C25/C$26)*100</f>
        <v>#DIV/0!</v>
      </c>
      <c r="D20" s="4"/>
    </row>
    <row r="21" spans="1:4" ht="31.5" x14ac:dyDescent="0.25">
      <c r="A21" s="2"/>
      <c r="B21" s="3" t="s">
        <v>683</v>
      </c>
      <c r="C21" s="16"/>
      <c r="D21" s="4"/>
    </row>
    <row r="22" spans="1:4" ht="47.25" x14ac:dyDescent="0.25">
      <c r="A22" s="2"/>
      <c r="B22" s="3" t="s">
        <v>684</v>
      </c>
      <c r="C22" s="16"/>
      <c r="D22" s="4"/>
    </row>
    <row r="23" spans="1:4" ht="31.5" x14ac:dyDescent="0.25">
      <c r="A23" s="2"/>
      <c r="B23" s="3" t="s">
        <v>686</v>
      </c>
      <c r="C23" s="16"/>
      <c r="D23" s="4"/>
    </row>
    <row r="24" spans="1:4" ht="31.5" x14ac:dyDescent="0.25">
      <c r="A24" s="2"/>
      <c r="B24" s="3" t="s">
        <v>999</v>
      </c>
      <c r="C24" s="16"/>
      <c r="D24" s="4"/>
    </row>
    <row r="25" spans="1:4" ht="47.25" x14ac:dyDescent="0.25">
      <c r="A25" s="2"/>
      <c r="B25" s="3" t="s">
        <v>685</v>
      </c>
      <c r="C25" s="16"/>
      <c r="D25" s="4"/>
    </row>
    <row r="26" spans="1:4" ht="31.5" x14ac:dyDescent="0.25">
      <c r="A26" s="2"/>
      <c r="B26" s="3" t="s">
        <v>687</v>
      </c>
      <c r="C26" s="16"/>
      <c r="D26" s="4"/>
    </row>
    <row r="27" spans="1:4" ht="63" x14ac:dyDescent="0.25">
      <c r="A27" s="2" t="s">
        <v>318</v>
      </c>
      <c r="B27" s="3" t="s">
        <v>319</v>
      </c>
      <c r="C27" s="4"/>
      <c r="D27" s="4"/>
    </row>
    <row r="28" spans="1:4" ht="15.75" x14ac:dyDescent="0.25">
      <c r="A28" s="2"/>
      <c r="B28" s="3" t="s">
        <v>320</v>
      </c>
      <c r="C28" s="14" t="e">
        <f>(C29/C32)*100</f>
        <v>#DIV/0!</v>
      </c>
      <c r="D28" s="4"/>
    </row>
    <row r="29" spans="1:4" ht="47.25" x14ac:dyDescent="0.25">
      <c r="A29" s="2"/>
      <c r="B29" s="3" t="s">
        <v>321</v>
      </c>
      <c r="C29" s="16"/>
      <c r="D29" s="4"/>
    </row>
    <row r="30" spans="1:4" ht="15.75" x14ac:dyDescent="0.25">
      <c r="A30" s="2"/>
      <c r="B30" s="3" t="s">
        <v>322</v>
      </c>
      <c r="C30" s="14" t="e">
        <f>(C31/C32)*100</f>
        <v>#DIV/0!</v>
      </c>
      <c r="D30" s="4"/>
    </row>
    <row r="31" spans="1:4" ht="47.25" x14ac:dyDescent="0.25">
      <c r="A31" s="2"/>
      <c r="B31" s="3" t="s">
        <v>323</v>
      </c>
      <c r="C31" s="16"/>
      <c r="D31" s="4"/>
    </row>
    <row r="32" spans="1:4" ht="63" x14ac:dyDescent="0.25">
      <c r="A32" s="2"/>
      <c r="B32" s="3" t="s">
        <v>324</v>
      </c>
      <c r="C32" s="16"/>
      <c r="D32" s="4"/>
    </row>
    <row r="33" spans="1:4" ht="63" x14ac:dyDescent="0.25">
      <c r="A33" s="2" t="s">
        <v>325</v>
      </c>
      <c r="B33" s="3" t="s">
        <v>326</v>
      </c>
      <c r="C33" s="4"/>
      <c r="D33" s="4"/>
    </row>
    <row r="34" spans="1:4" ht="15.75" x14ac:dyDescent="0.25">
      <c r="A34" s="2"/>
      <c r="B34" s="3" t="s">
        <v>327</v>
      </c>
      <c r="C34" s="14" t="e">
        <f>(C35/C38)*100</f>
        <v>#DIV/0!</v>
      </c>
      <c r="D34" s="4"/>
    </row>
    <row r="35" spans="1:4" ht="31.5" x14ac:dyDescent="0.25">
      <c r="A35" s="2"/>
      <c r="B35" s="3" t="s">
        <v>328</v>
      </c>
      <c r="C35" s="16"/>
      <c r="D35" s="4"/>
    </row>
    <row r="36" spans="1:4" ht="15.75" x14ac:dyDescent="0.25">
      <c r="A36" s="2"/>
      <c r="B36" s="3" t="s">
        <v>322</v>
      </c>
      <c r="C36" s="14" t="e">
        <f>(C37/C38)*100</f>
        <v>#DIV/0!</v>
      </c>
      <c r="D36" s="4"/>
    </row>
    <row r="37" spans="1:4" ht="31.5" x14ac:dyDescent="0.25">
      <c r="A37" s="2"/>
      <c r="B37" s="3" t="s">
        <v>329</v>
      </c>
      <c r="C37" s="16"/>
      <c r="D37" s="4"/>
    </row>
    <row r="38" spans="1:4" ht="31.5" x14ac:dyDescent="0.25">
      <c r="A38" s="2"/>
      <c r="B38" s="3" t="s">
        <v>292</v>
      </c>
      <c r="C38" s="16"/>
      <c r="D38" s="4"/>
    </row>
    <row r="39" spans="1:4" ht="80.25" customHeight="1" x14ac:dyDescent="0.25">
      <c r="A39" s="2" t="s">
        <v>330</v>
      </c>
      <c r="B39" s="3" t="s">
        <v>688</v>
      </c>
      <c r="C39" s="14" t="s">
        <v>523</v>
      </c>
      <c r="D39" s="4"/>
    </row>
    <row r="40" spans="1:4" ht="15.75" x14ac:dyDescent="0.25">
      <c r="A40" s="2"/>
      <c r="B40" s="3" t="s">
        <v>689</v>
      </c>
      <c r="C40" s="14" t="e">
        <f>(C44/C$47)*100</f>
        <v>#DIV/0!</v>
      </c>
      <c r="D40" s="4"/>
    </row>
    <row r="41" spans="1:4" ht="15.75" x14ac:dyDescent="0.25">
      <c r="A41" s="2"/>
      <c r="B41" s="3" t="s">
        <v>690</v>
      </c>
      <c r="C41" s="14" t="e">
        <f>(C45/C$47)*100</f>
        <v>#DIV/0!</v>
      </c>
      <c r="D41" s="4"/>
    </row>
    <row r="42" spans="1:4" ht="15.75" x14ac:dyDescent="0.25">
      <c r="A42" s="2"/>
      <c r="B42" s="3" t="s">
        <v>691</v>
      </c>
      <c r="C42" s="14" t="e">
        <f>(C46/C$47)*100</f>
        <v>#DIV/0!</v>
      </c>
      <c r="D42" s="4"/>
    </row>
    <row r="43" spans="1:4" ht="31.5" x14ac:dyDescent="0.25">
      <c r="A43" s="2"/>
      <c r="B43" s="3" t="s">
        <v>692</v>
      </c>
      <c r="C43" s="14" t="s">
        <v>523</v>
      </c>
      <c r="D43" s="4"/>
    </row>
    <row r="44" spans="1:4" ht="15.75" x14ac:dyDescent="0.25">
      <c r="A44" s="2"/>
      <c r="B44" s="3" t="s">
        <v>689</v>
      </c>
      <c r="C44" s="16"/>
      <c r="D44" s="4"/>
    </row>
    <row r="45" spans="1:4" ht="15.75" x14ac:dyDescent="0.25">
      <c r="A45" s="2"/>
      <c r="B45" s="3" t="s">
        <v>690</v>
      </c>
      <c r="C45" s="16"/>
      <c r="D45" s="4"/>
    </row>
    <row r="46" spans="1:4" ht="15.75" x14ac:dyDescent="0.25">
      <c r="A46" s="2"/>
      <c r="B46" s="3" t="s">
        <v>693</v>
      </c>
      <c r="C46" s="16"/>
      <c r="D46" s="4"/>
    </row>
    <row r="47" spans="1:4" ht="31.5" x14ac:dyDescent="0.25">
      <c r="A47" s="2"/>
      <c r="B47" s="3" t="s">
        <v>694</v>
      </c>
      <c r="C47" s="16"/>
      <c r="D47" s="4"/>
    </row>
    <row r="48" spans="1:4" ht="63" x14ac:dyDescent="0.25">
      <c r="A48" s="2" t="s">
        <v>331</v>
      </c>
      <c r="B48" s="3" t="s">
        <v>332</v>
      </c>
      <c r="C48" s="4"/>
      <c r="D48" s="4"/>
    </row>
    <row r="49" spans="1:4" ht="15.75" x14ac:dyDescent="0.25">
      <c r="A49" s="2"/>
      <c r="B49" s="3" t="s">
        <v>333</v>
      </c>
      <c r="C49" s="14" t="e">
        <f>(C50/C55)*100</f>
        <v>#DIV/0!</v>
      </c>
      <c r="D49" s="4"/>
    </row>
    <row r="50" spans="1:4" ht="31.5" x14ac:dyDescent="0.25">
      <c r="A50" s="2"/>
      <c r="B50" s="3" t="s">
        <v>334</v>
      </c>
      <c r="C50" s="16"/>
      <c r="D50" s="4"/>
    </row>
    <row r="51" spans="1:4" ht="15.75" x14ac:dyDescent="0.25">
      <c r="A51" s="2"/>
      <c r="B51" s="3" t="s">
        <v>335</v>
      </c>
      <c r="C51" s="14" t="e">
        <f>(C52/C55)*100</f>
        <v>#DIV/0!</v>
      </c>
      <c r="D51" s="4"/>
    </row>
    <row r="52" spans="1:4" ht="31.5" x14ac:dyDescent="0.25">
      <c r="A52" s="2"/>
      <c r="B52" s="3" t="s">
        <v>336</v>
      </c>
      <c r="C52" s="16"/>
      <c r="D52" s="4"/>
    </row>
    <row r="53" spans="1:4" ht="15.75" x14ac:dyDescent="0.25">
      <c r="A53" s="2"/>
      <c r="B53" s="3" t="s">
        <v>337</v>
      </c>
      <c r="C53" s="14" t="e">
        <f>(C54/C55)*100</f>
        <v>#DIV/0!</v>
      </c>
      <c r="D53" s="4"/>
    </row>
    <row r="54" spans="1:4" ht="31.5" x14ac:dyDescent="0.25">
      <c r="A54" s="2"/>
      <c r="B54" s="3" t="s">
        <v>338</v>
      </c>
      <c r="C54" s="16"/>
      <c r="D54" s="4"/>
    </row>
    <row r="55" spans="1:4" ht="31.5" x14ac:dyDescent="0.25">
      <c r="A55" s="2"/>
      <c r="B55" s="3" t="s">
        <v>292</v>
      </c>
      <c r="C55" s="16"/>
      <c r="D55" s="4"/>
    </row>
    <row r="56" spans="1:4" ht="31.5" x14ac:dyDescent="0.25">
      <c r="A56" s="2" t="s">
        <v>339</v>
      </c>
      <c r="B56" s="3" t="s">
        <v>695</v>
      </c>
      <c r="C56" s="14" t="e">
        <f>(C57/C59)*100</f>
        <v>#DIV/0!</v>
      </c>
      <c r="D56" s="4"/>
    </row>
    <row r="57" spans="1:4" ht="15.75" x14ac:dyDescent="0.25">
      <c r="A57" s="2"/>
      <c r="B57" s="3" t="s">
        <v>555</v>
      </c>
      <c r="C57" s="14" t="e">
        <f>(C61/C65)*100</f>
        <v>#DIV/0!</v>
      </c>
      <c r="D57" s="4"/>
    </row>
    <row r="58" spans="1:4" ht="15.75" x14ac:dyDescent="0.25">
      <c r="A58" s="2"/>
      <c r="B58" s="3" t="s">
        <v>696</v>
      </c>
      <c r="C58" s="14" t="e">
        <f>(C62/C66)*100</f>
        <v>#DIV/0!</v>
      </c>
      <c r="D58" s="4"/>
    </row>
    <row r="59" spans="1:4" ht="15.75" x14ac:dyDescent="0.25">
      <c r="A59" s="2"/>
      <c r="B59" s="3" t="s">
        <v>697</v>
      </c>
      <c r="C59" s="14" t="e">
        <f>(C63/C67)*100</f>
        <v>#DIV/0!</v>
      </c>
      <c r="D59" s="4"/>
    </row>
    <row r="60" spans="1:4" ht="31.5" x14ac:dyDescent="0.25">
      <c r="A60" s="2"/>
      <c r="B60" s="22" t="s">
        <v>698</v>
      </c>
      <c r="C60" s="14" t="s">
        <v>523</v>
      </c>
      <c r="D60" s="4"/>
    </row>
    <row r="61" spans="1:4" ht="15.75" x14ac:dyDescent="0.25">
      <c r="A61" s="2"/>
      <c r="B61" s="22" t="s">
        <v>157</v>
      </c>
      <c r="C61" s="16"/>
      <c r="D61" s="4"/>
    </row>
    <row r="62" spans="1:4" ht="15.75" x14ac:dyDescent="0.25">
      <c r="A62" s="2"/>
      <c r="B62" s="22" t="s">
        <v>699</v>
      </c>
      <c r="C62" s="16"/>
      <c r="D62" s="4"/>
    </row>
    <row r="63" spans="1:4" ht="15.75" x14ac:dyDescent="0.25">
      <c r="A63" s="2"/>
      <c r="B63" s="22" t="s">
        <v>700</v>
      </c>
      <c r="C63" s="16"/>
      <c r="D63" s="4"/>
    </row>
    <row r="64" spans="1:4" ht="15.75" x14ac:dyDescent="0.25">
      <c r="A64" s="2"/>
      <c r="B64" s="22" t="s">
        <v>702</v>
      </c>
      <c r="C64" s="14" t="s">
        <v>523</v>
      </c>
      <c r="D64" s="4"/>
    </row>
    <row r="65" spans="1:4" ht="15.75" x14ac:dyDescent="0.25">
      <c r="A65" s="2"/>
      <c r="B65" s="22" t="s">
        <v>157</v>
      </c>
      <c r="C65" s="16"/>
      <c r="D65" s="4"/>
    </row>
    <row r="66" spans="1:4" ht="15.75" x14ac:dyDescent="0.25">
      <c r="A66" s="2"/>
      <c r="B66" s="22" t="s">
        <v>699</v>
      </c>
      <c r="C66" s="16"/>
      <c r="D66" s="4"/>
    </row>
    <row r="67" spans="1:4" ht="15.75" x14ac:dyDescent="0.25">
      <c r="A67" s="2"/>
      <c r="B67" s="22" t="s">
        <v>700</v>
      </c>
      <c r="C67" s="16"/>
      <c r="D67" s="4"/>
    </row>
    <row r="68" spans="1:4" ht="63" x14ac:dyDescent="0.25">
      <c r="A68" s="2" t="s">
        <v>703</v>
      </c>
      <c r="B68" s="22" t="s">
        <v>704</v>
      </c>
      <c r="C68" s="14" t="e">
        <f>(C69/C70)*100</f>
        <v>#DIV/0!</v>
      </c>
      <c r="D68" s="4"/>
    </row>
    <row r="69" spans="1:4" ht="47.25" x14ac:dyDescent="0.25">
      <c r="A69" s="2"/>
      <c r="B69" s="22" t="s">
        <v>705</v>
      </c>
      <c r="C69" s="16"/>
      <c r="D69" s="4"/>
    </row>
    <row r="70" spans="1:4" ht="31.5" x14ac:dyDescent="0.25">
      <c r="A70" s="2"/>
      <c r="B70" s="22" t="s">
        <v>706</v>
      </c>
      <c r="C70" s="16"/>
      <c r="D70" s="4"/>
    </row>
    <row r="71" spans="1:4" ht="31.5" x14ac:dyDescent="0.25">
      <c r="A71" s="2" t="s">
        <v>1024</v>
      </c>
      <c r="B71" s="22" t="s">
        <v>1028</v>
      </c>
      <c r="C71" s="69" t="e">
        <f>(C72/C73)*100</f>
        <v>#DIV/0!</v>
      </c>
      <c r="D71" s="102"/>
    </row>
    <row r="72" spans="1:4" ht="31.5" x14ac:dyDescent="0.25">
      <c r="A72" s="2"/>
      <c r="B72" s="22" t="s">
        <v>1026</v>
      </c>
      <c r="C72" s="16"/>
      <c r="D72" s="102"/>
    </row>
    <row r="73" spans="1:4" ht="31.5" x14ac:dyDescent="0.25">
      <c r="A73" s="2"/>
      <c r="B73" s="22" t="s">
        <v>1027</v>
      </c>
      <c r="C73" s="16"/>
      <c r="D73" s="102"/>
    </row>
    <row r="74" spans="1:4" ht="15.75" customHeight="1" x14ac:dyDescent="0.25">
      <c r="A74" s="12" t="s">
        <v>340</v>
      </c>
      <c r="B74" s="19" t="s">
        <v>341</v>
      </c>
      <c r="C74" s="13"/>
      <c r="D74" s="13"/>
    </row>
    <row r="75" spans="1:4" ht="63" x14ac:dyDescent="0.25">
      <c r="A75" s="2" t="s">
        <v>707</v>
      </c>
      <c r="B75" s="3" t="s">
        <v>708</v>
      </c>
      <c r="C75" s="14" t="s">
        <v>523</v>
      </c>
      <c r="D75" s="4"/>
    </row>
    <row r="76" spans="1:4" ht="15.75" x14ac:dyDescent="0.25">
      <c r="A76" s="2"/>
      <c r="B76" s="3" t="s">
        <v>709</v>
      </c>
      <c r="C76" s="14" t="s">
        <v>523</v>
      </c>
      <c r="D76" s="4"/>
    </row>
    <row r="77" spans="1:4" ht="15.75" x14ac:dyDescent="0.25">
      <c r="A77" s="2"/>
      <c r="B77" s="3" t="s">
        <v>555</v>
      </c>
      <c r="C77" s="14" t="e">
        <f>(C85/C93)*100</f>
        <v>#DIV/0!</v>
      </c>
      <c r="D77" s="4"/>
    </row>
    <row r="78" spans="1:4" ht="15.75" x14ac:dyDescent="0.25">
      <c r="A78" s="2"/>
      <c r="B78" s="3" t="s">
        <v>710</v>
      </c>
      <c r="C78" s="14" t="e">
        <f>(C86/C94)*100</f>
        <v>#DIV/0!</v>
      </c>
      <c r="D78" s="4"/>
    </row>
    <row r="79" spans="1:4" ht="15.75" x14ac:dyDescent="0.25">
      <c r="A79" s="2"/>
      <c r="B79" s="3" t="s">
        <v>711</v>
      </c>
      <c r="C79" s="14" t="e">
        <f>(C87/C95)*100</f>
        <v>#DIV/0!</v>
      </c>
      <c r="D79" s="4"/>
    </row>
    <row r="80" spans="1:4" ht="15.75" x14ac:dyDescent="0.25">
      <c r="A80" s="2"/>
      <c r="B80" s="3" t="s">
        <v>712</v>
      </c>
      <c r="C80" s="14" t="s">
        <v>523</v>
      </c>
      <c r="D80" s="4"/>
    </row>
    <row r="81" spans="1:4" ht="15.75" x14ac:dyDescent="0.25">
      <c r="A81" s="2"/>
      <c r="B81" s="3" t="s">
        <v>555</v>
      </c>
      <c r="C81" s="14" t="e">
        <f>(C89/C93)*100</f>
        <v>#DIV/0!</v>
      </c>
      <c r="D81" s="4"/>
    </row>
    <row r="82" spans="1:4" ht="15.75" x14ac:dyDescent="0.25">
      <c r="A82" s="2"/>
      <c r="B82" s="3" t="s">
        <v>710</v>
      </c>
      <c r="C82" s="14" t="e">
        <f>(C90/C94)*100</f>
        <v>#DIV/0!</v>
      </c>
      <c r="D82" s="4"/>
    </row>
    <row r="83" spans="1:4" ht="15.75" x14ac:dyDescent="0.25">
      <c r="A83" s="2"/>
      <c r="B83" s="3" t="s">
        <v>713</v>
      </c>
      <c r="C83" s="14" t="e">
        <f>(C91/C95)*100</f>
        <v>#DIV/0!</v>
      </c>
      <c r="D83" s="4"/>
    </row>
    <row r="84" spans="1:4" ht="47.25" x14ac:dyDescent="0.25">
      <c r="A84" s="2"/>
      <c r="B84" s="3" t="s">
        <v>1000</v>
      </c>
      <c r="C84" s="14" t="s">
        <v>523</v>
      </c>
      <c r="D84" s="4"/>
    </row>
    <row r="85" spans="1:4" ht="15.75" x14ac:dyDescent="0.25">
      <c r="A85" s="2"/>
      <c r="B85" s="3" t="s">
        <v>555</v>
      </c>
      <c r="C85" s="16"/>
      <c r="D85" s="4"/>
    </row>
    <row r="86" spans="1:4" ht="15.75" x14ac:dyDescent="0.25">
      <c r="A86" s="2"/>
      <c r="B86" s="3" t="s">
        <v>710</v>
      </c>
      <c r="C86" s="16"/>
      <c r="D86" s="4"/>
    </row>
    <row r="87" spans="1:4" ht="15.75" x14ac:dyDescent="0.25">
      <c r="A87" s="2"/>
      <c r="B87" s="3" t="s">
        <v>711</v>
      </c>
      <c r="C87" s="16"/>
      <c r="D87" s="4"/>
    </row>
    <row r="88" spans="1:4" ht="47.25" x14ac:dyDescent="0.25">
      <c r="A88" s="2"/>
      <c r="B88" s="3" t="s">
        <v>1001</v>
      </c>
      <c r="C88" s="14" t="s">
        <v>523</v>
      </c>
      <c r="D88" s="4"/>
    </row>
    <row r="89" spans="1:4" ht="15.75" x14ac:dyDescent="0.25">
      <c r="A89" s="2"/>
      <c r="B89" s="3" t="s">
        <v>555</v>
      </c>
      <c r="C89" s="16"/>
      <c r="D89" s="4"/>
    </row>
    <row r="90" spans="1:4" ht="15.75" x14ac:dyDescent="0.25">
      <c r="A90" s="2"/>
      <c r="B90" s="3" t="s">
        <v>710</v>
      </c>
      <c r="C90" s="16"/>
      <c r="D90" s="4"/>
    </row>
    <row r="91" spans="1:4" ht="15.75" x14ac:dyDescent="0.25">
      <c r="A91" s="2"/>
      <c r="B91" s="3" t="s">
        <v>711</v>
      </c>
      <c r="C91" s="16"/>
      <c r="D91" s="4"/>
    </row>
    <row r="92" spans="1:4" ht="63" x14ac:dyDescent="0.25">
      <c r="A92" s="2"/>
      <c r="B92" s="3" t="s">
        <v>1002</v>
      </c>
      <c r="C92" s="14" t="s">
        <v>523</v>
      </c>
      <c r="D92" s="4"/>
    </row>
    <row r="93" spans="1:4" ht="15.75" x14ac:dyDescent="0.25">
      <c r="A93" s="2"/>
      <c r="B93" s="3" t="s">
        <v>555</v>
      </c>
      <c r="C93" s="16"/>
      <c r="D93" s="4"/>
    </row>
    <row r="94" spans="1:4" ht="15.75" x14ac:dyDescent="0.25">
      <c r="A94" s="2"/>
      <c r="B94" s="3" t="s">
        <v>710</v>
      </c>
      <c r="C94" s="16"/>
      <c r="D94" s="4"/>
    </row>
    <row r="95" spans="1:4" ht="15.75" x14ac:dyDescent="0.25">
      <c r="A95" s="2"/>
      <c r="B95" s="3" t="s">
        <v>711</v>
      </c>
      <c r="C95" s="16"/>
      <c r="D95" s="4"/>
    </row>
    <row r="96" spans="1:4" ht="78.75" x14ac:dyDescent="0.25">
      <c r="A96" s="2" t="s">
        <v>342</v>
      </c>
      <c r="B96" s="3" t="s">
        <v>1003</v>
      </c>
      <c r="C96" s="4"/>
      <c r="D96" s="4"/>
    </row>
    <row r="97" spans="1:4" ht="15.75" x14ac:dyDescent="0.25">
      <c r="A97" s="2"/>
      <c r="B97" s="3" t="s">
        <v>345</v>
      </c>
      <c r="C97" s="14" t="e">
        <f>(C98/C101)*100</f>
        <v>#DIV/0!</v>
      </c>
      <c r="D97" s="4"/>
    </row>
    <row r="98" spans="1:4" ht="63" x14ac:dyDescent="0.25">
      <c r="A98" s="2"/>
      <c r="B98" s="3" t="s">
        <v>346</v>
      </c>
      <c r="C98" s="16"/>
      <c r="D98" s="4"/>
    </row>
    <row r="99" spans="1:4" ht="15.75" x14ac:dyDescent="0.25">
      <c r="A99" s="2"/>
      <c r="B99" s="3" t="s">
        <v>347</v>
      </c>
      <c r="C99" s="14" t="e">
        <f>(C100/C101)*100</f>
        <v>#DIV/0!</v>
      </c>
      <c r="D99" s="4"/>
    </row>
    <row r="100" spans="1:4" ht="63" x14ac:dyDescent="0.25">
      <c r="A100" s="2"/>
      <c r="B100" s="3" t="s">
        <v>348</v>
      </c>
      <c r="C100" s="16"/>
      <c r="D100" s="4"/>
    </row>
    <row r="101" spans="1:4" ht="47.25" x14ac:dyDescent="0.25">
      <c r="A101" s="2"/>
      <c r="B101" s="3" t="s">
        <v>349</v>
      </c>
      <c r="C101" s="16"/>
      <c r="D101" s="4"/>
    </row>
    <row r="102" spans="1:4" ht="47.25" x14ac:dyDescent="0.25">
      <c r="A102" s="2" t="s">
        <v>714</v>
      </c>
      <c r="B102" s="3" t="s">
        <v>715</v>
      </c>
      <c r="C102" s="14" t="s">
        <v>523</v>
      </c>
      <c r="D102" s="4"/>
    </row>
    <row r="103" spans="1:4" ht="15.75" x14ac:dyDescent="0.25">
      <c r="A103" s="2"/>
      <c r="B103" s="3" t="s">
        <v>696</v>
      </c>
      <c r="C103" s="14" t="e">
        <f>(C105+0.25*C106+0.1*C107)/((C108+C109)+(C110+C111))</f>
        <v>#DIV/0!</v>
      </c>
      <c r="D103" s="4"/>
    </row>
    <row r="104" spans="1:4" ht="15.75" x14ac:dyDescent="0.25">
      <c r="A104" s="2"/>
      <c r="B104" s="3" t="s">
        <v>697</v>
      </c>
      <c r="C104" s="14" t="e">
        <f>(C112+0.25*C113+0.1*C114)/((C115+C116)+(C117+C118))</f>
        <v>#DIV/0!</v>
      </c>
      <c r="D104" s="4"/>
    </row>
    <row r="105" spans="1:4" ht="31.5" x14ac:dyDescent="0.25">
      <c r="A105" s="2"/>
      <c r="B105" s="3" t="s">
        <v>716</v>
      </c>
      <c r="C105" s="16"/>
      <c r="D105" s="4"/>
    </row>
    <row r="106" spans="1:4" ht="31.5" x14ac:dyDescent="0.25">
      <c r="A106" s="2"/>
      <c r="B106" s="3" t="s">
        <v>717</v>
      </c>
      <c r="C106" s="16"/>
      <c r="D106" s="4"/>
    </row>
    <row r="107" spans="1:4" ht="31.5" x14ac:dyDescent="0.25">
      <c r="A107" s="2"/>
      <c r="B107" s="3" t="s">
        <v>718</v>
      </c>
      <c r="C107" s="16"/>
      <c r="D107" s="4"/>
    </row>
    <row r="108" spans="1:4" ht="78.75" x14ac:dyDescent="0.25">
      <c r="A108" s="2"/>
      <c r="B108" s="3" t="s">
        <v>1004</v>
      </c>
      <c r="C108" s="16"/>
      <c r="D108" s="4"/>
    </row>
    <row r="109" spans="1:4" ht="78.75" x14ac:dyDescent="0.25">
      <c r="A109" s="2"/>
      <c r="B109" s="3" t="s">
        <v>1005</v>
      </c>
      <c r="C109" s="16"/>
      <c r="D109" s="4"/>
    </row>
    <row r="110" spans="1:4" ht="63" x14ac:dyDescent="0.25">
      <c r="A110" s="2"/>
      <c r="B110" s="3" t="s">
        <v>1006</v>
      </c>
      <c r="C110" s="16"/>
      <c r="D110" s="4"/>
    </row>
    <row r="111" spans="1:4" ht="78.75" x14ac:dyDescent="0.25">
      <c r="A111" s="2"/>
      <c r="B111" s="3" t="s">
        <v>719</v>
      </c>
      <c r="C111" s="16"/>
      <c r="D111" s="4"/>
    </row>
    <row r="112" spans="1:4" ht="31.5" x14ac:dyDescent="0.25">
      <c r="A112" s="2"/>
      <c r="B112" s="3" t="s">
        <v>334</v>
      </c>
      <c r="C112" s="16"/>
      <c r="D112" s="4"/>
    </row>
    <row r="113" spans="1:4" ht="31.5" x14ac:dyDescent="0.25">
      <c r="A113" s="2"/>
      <c r="B113" s="3" t="s">
        <v>336</v>
      </c>
      <c r="C113" s="16"/>
      <c r="D113" s="4"/>
    </row>
    <row r="114" spans="1:4" ht="31.5" x14ac:dyDescent="0.25">
      <c r="A114" s="2"/>
      <c r="B114" s="3" t="s">
        <v>351</v>
      </c>
      <c r="C114" s="16"/>
      <c r="D114" s="4"/>
    </row>
    <row r="115" spans="1:4" ht="78.75" x14ac:dyDescent="0.25">
      <c r="A115" s="2"/>
      <c r="B115" s="3" t="s">
        <v>1007</v>
      </c>
      <c r="C115" s="16"/>
      <c r="D115" s="4"/>
    </row>
    <row r="116" spans="1:4" ht="78.75" x14ac:dyDescent="0.25">
      <c r="A116" s="2"/>
      <c r="B116" s="3" t="s">
        <v>1008</v>
      </c>
      <c r="C116" s="16"/>
      <c r="D116" s="4"/>
    </row>
    <row r="117" spans="1:4" ht="63" x14ac:dyDescent="0.25">
      <c r="A117" s="2"/>
      <c r="B117" s="3" t="s">
        <v>720</v>
      </c>
      <c r="C117" s="16"/>
      <c r="D117" s="4"/>
    </row>
    <row r="118" spans="1:4" ht="63" x14ac:dyDescent="0.25">
      <c r="A118" s="2"/>
      <c r="B118" s="3" t="s">
        <v>721</v>
      </c>
      <c r="C118" s="16"/>
      <c r="D118" s="4"/>
    </row>
    <row r="119" spans="1:4" ht="47.25" x14ac:dyDescent="0.25">
      <c r="A119" s="2" t="s">
        <v>344</v>
      </c>
      <c r="B119" s="3" t="s">
        <v>353</v>
      </c>
      <c r="C119" s="14" t="e">
        <f>(((C120/C121)/12)*1000)/C122*100</f>
        <v>#DIV/0!</v>
      </c>
      <c r="D119" s="4"/>
    </row>
    <row r="120" spans="1:4" ht="78.75" x14ac:dyDescent="0.25">
      <c r="A120" s="2"/>
      <c r="B120" s="3" t="s">
        <v>354</v>
      </c>
      <c r="C120" s="97"/>
      <c r="D120" s="4"/>
    </row>
    <row r="121" spans="1:4" ht="63" x14ac:dyDescent="0.25">
      <c r="A121" s="2"/>
      <c r="B121" s="3" t="s">
        <v>355</v>
      </c>
      <c r="C121" s="97"/>
      <c r="D121" s="4"/>
    </row>
    <row r="122" spans="1:4" ht="41.25" customHeight="1" x14ac:dyDescent="0.25">
      <c r="A122" s="2"/>
      <c r="B122" s="3" t="s">
        <v>356</v>
      </c>
      <c r="C122" s="97"/>
      <c r="D122" s="26"/>
    </row>
    <row r="123" spans="1:4" ht="63" customHeight="1" x14ac:dyDescent="0.25">
      <c r="A123" s="2" t="s">
        <v>350</v>
      </c>
      <c r="B123" s="22" t="s">
        <v>722</v>
      </c>
      <c r="C123" s="14" t="e">
        <f>(C124/C125)*100</f>
        <v>#DIV/0!</v>
      </c>
      <c r="D123" s="26"/>
    </row>
    <row r="124" spans="1:4" ht="66.75" customHeight="1" x14ac:dyDescent="0.25">
      <c r="A124" s="2"/>
      <c r="B124" s="22" t="s">
        <v>1009</v>
      </c>
      <c r="C124" s="98"/>
      <c r="D124" s="4"/>
    </row>
    <row r="125" spans="1:4" ht="50.25" customHeight="1" x14ac:dyDescent="0.25">
      <c r="A125" s="2"/>
      <c r="B125" s="22" t="s">
        <v>723</v>
      </c>
      <c r="C125" s="16"/>
      <c r="D125" s="4"/>
    </row>
    <row r="126" spans="1:4" ht="66.75" customHeight="1" x14ac:dyDescent="0.25">
      <c r="A126" s="2" t="s">
        <v>352</v>
      </c>
      <c r="B126" s="22" t="s">
        <v>724</v>
      </c>
      <c r="C126" s="14" t="e">
        <f>((C127+C128)/((C129+C130)+(C131+C132)))*100</f>
        <v>#DIV/0!</v>
      </c>
      <c r="D126" s="26"/>
    </row>
    <row r="127" spans="1:4" ht="64.5" customHeight="1" x14ac:dyDescent="0.25">
      <c r="A127" s="2"/>
      <c r="B127" s="22" t="s">
        <v>1010</v>
      </c>
      <c r="C127" s="98"/>
      <c r="D127" s="4"/>
    </row>
    <row r="128" spans="1:4" ht="67.5" customHeight="1" x14ac:dyDescent="0.25">
      <c r="A128" s="2"/>
      <c r="B128" s="22" t="s">
        <v>1011</v>
      </c>
      <c r="C128" s="98"/>
      <c r="D128" s="4"/>
    </row>
    <row r="129" spans="1:4" ht="50.25" customHeight="1" x14ac:dyDescent="0.25">
      <c r="A129" s="2"/>
      <c r="B129" s="22" t="s">
        <v>725</v>
      </c>
      <c r="C129" s="96"/>
      <c r="D129" s="4"/>
    </row>
    <row r="130" spans="1:4" ht="50.25" customHeight="1" x14ac:dyDescent="0.25">
      <c r="A130" s="2"/>
      <c r="B130" s="22" t="s">
        <v>1012</v>
      </c>
      <c r="C130" s="98"/>
      <c r="D130" s="4"/>
    </row>
    <row r="131" spans="1:4" ht="50.25" customHeight="1" x14ac:dyDescent="0.25">
      <c r="A131" s="2"/>
      <c r="B131" s="22" t="s">
        <v>726</v>
      </c>
      <c r="C131" s="96"/>
      <c r="D131" s="4"/>
    </row>
    <row r="132" spans="1:4" ht="50.25" customHeight="1" x14ac:dyDescent="0.25">
      <c r="A132" s="2"/>
      <c r="B132" s="22" t="s">
        <v>1013</v>
      </c>
      <c r="C132" s="16"/>
      <c r="D132" s="4"/>
    </row>
    <row r="133" spans="1:4" ht="30.75" customHeight="1" x14ac:dyDescent="0.25">
      <c r="A133" s="12" t="s">
        <v>357</v>
      </c>
      <c r="B133" s="19" t="s">
        <v>358</v>
      </c>
      <c r="C133" s="13"/>
      <c r="D133" s="13"/>
    </row>
    <row r="134" spans="1:4" ht="47.25" x14ac:dyDescent="0.25">
      <c r="A134" s="2" t="s">
        <v>359</v>
      </c>
      <c r="B134" s="3" t="s">
        <v>727</v>
      </c>
      <c r="C134" s="14" t="s">
        <v>523</v>
      </c>
      <c r="D134" s="4"/>
    </row>
    <row r="135" spans="1:4" ht="15.75" x14ac:dyDescent="0.25">
      <c r="A135" s="2"/>
      <c r="B135" s="3" t="s">
        <v>696</v>
      </c>
      <c r="C135" s="14" t="e">
        <f>(C137+C138)/(C139+C140)*100</f>
        <v>#DIV/0!</v>
      </c>
      <c r="D135" s="4"/>
    </row>
    <row r="136" spans="1:4" ht="15.75" x14ac:dyDescent="0.25">
      <c r="A136" s="2"/>
      <c r="B136" s="3" t="s">
        <v>728</v>
      </c>
      <c r="C136" s="14" t="e">
        <f>(C141+C142)/(C143+C144)*100</f>
        <v>#DIV/0!</v>
      </c>
      <c r="D136" s="4"/>
    </row>
    <row r="137" spans="1:4" ht="47.25" x14ac:dyDescent="0.25">
      <c r="A137" s="2"/>
      <c r="B137" s="3" t="s">
        <v>1014</v>
      </c>
      <c r="C137" s="16"/>
      <c r="D137" s="4"/>
    </row>
    <row r="138" spans="1:4" ht="47.25" x14ac:dyDescent="0.25">
      <c r="A138" s="2"/>
      <c r="B138" s="3" t="s">
        <v>729</v>
      </c>
      <c r="C138" s="99"/>
      <c r="D138" s="4"/>
    </row>
    <row r="139" spans="1:4" ht="47.25" x14ac:dyDescent="0.25">
      <c r="A139" s="2"/>
      <c r="B139" s="3" t="s">
        <v>730</v>
      </c>
      <c r="C139" s="16"/>
      <c r="D139" s="4"/>
    </row>
    <row r="140" spans="1:4" ht="47.25" x14ac:dyDescent="0.25">
      <c r="A140" s="2"/>
      <c r="B140" s="3" t="s">
        <v>731</v>
      </c>
      <c r="C140" s="99">
        <v>0</v>
      </c>
      <c r="D140" s="4"/>
    </row>
    <row r="141" spans="1:4" ht="47.25" x14ac:dyDescent="0.25">
      <c r="A141" s="2"/>
      <c r="B141" s="3" t="s">
        <v>732</v>
      </c>
      <c r="C141" s="16"/>
      <c r="D141" s="4"/>
    </row>
    <row r="142" spans="1:4" ht="47.25" x14ac:dyDescent="0.25">
      <c r="A142" s="2"/>
      <c r="B142" s="3" t="s">
        <v>733</v>
      </c>
      <c r="C142" s="99"/>
      <c r="D142" s="4"/>
    </row>
    <row r="143" spans="1:4" ht="47.25" x14ac:dyDescent="0.25">
      <c r="A143" s="2"/>
      <c r="B143" s="3" t="s">
        <v>734</v>
      </c>
      <c r="C143" s="16"/>
      <c r="D143" s="4"/>
    </row>
    <row r="144" spans="1:4" ht="47.25" x14ac:dyDescent="0.25">
      <c r="A144" s="2"/>
      <c r="B144" s="3" t="s">
        <v>735</v>
      </c>
      <c r="C144" s="99"/>
      <c r="D144" s="4"/>
    </row>
    <row r="145" spans="1:4" ht="31.5" x14ac:dyDescent="0.25">
      <c r="A145" s="2" t="s">
        <v>360</v>
      </c>
      <c r="B145" s="3" t="s">
        <v>1031</v>
      </c>
      <c r="C145" s="14" t="e">
        <f>(C146/(C147*0.2))*100</f>
        <v>#DIV/0!</v>
      </c>
      <c r="D145" s="4"/>
    </row>
    <row r="146" spans="1:4" ht="78.75" x14ac:dyDescent="0.25">
      <c r="A146" s="2"/>
      <c r="B146" s="3" t="s">
        <v>361</v>
      </c>
      <c r="C146" s="16"/>
      <c r="D146" s="4"/>
    </row>
    <row r="147" spans="1:4" ht="47.25" x14ac:dyDescent="0.25">
      <c r="A147" s="2"/>
      <c r="B147" s="3" t="s">
        <v>362</v>
      </c>
      <c r="C147" s="14">
        <f>(C148+C149)*0.9</f>
        <v>0</v>
      </c>
      <c r="D147" s="4"/>
    </row>
    <row r="148" spans="1:4" ht="15.75" x14ac:dyDescent="0.25">
      <c r="A148" s="2"/>
      <c r="B148" s="3" t="s">
        <v>1030</v>
      </c>
      <c r="C148" s="16"/>
      <c r="D148" s="4"/>
    </row>
    <row r="149" spans="1:4" ht="15.75" x14ac:dyDescent="0.25">
      <c r="A149" s="2"/>
      <c r="B149" s="34" t="s">
        <v>363</v>
      </c>
      <c r="C149" s="16"/>
      <c r="D149" s="4"/>
    </row>
    <row r="150" spans="1:4" ht="47.25" x14ac:dyDescent="0.25">
      <c r="A150" s="2" t="s">
        <v>736</v>
      </c>
      <c r="B150" s="3" t="s">
        <v>365</v>
      </c>
      <c r="C150" s="4"/>
      <c r="D150" s="4"/>
    </row>
    <row r="151" spans="1:4" ht="26.25" customHeight="1" x14ac:dyDescent="0.25">
      <c r="A151" s="2"/>
      <c r="B151" s="3" t="s">
        <v>343</v>
      </c>
      <c r="C151" s="14" t="e">
        <f>(C152/C155)*100</f>
        <v>#DIV/0!</v>
      </c>
      <c r="D151" s="4"/>
    </row>
    <row r="152" spans="1:4" ht="49.5" customHeight="1" x14ac:dyDescent="0.25">
      <c r="A152" s="2"/>
      <c r="B152" s="3" t="s">
        <v>366</v>
      </c>
      <c r="C152" s="98"/>
      <c r="D152" s="4"/>
    </row>
    <row r="153" spans="1:4" ht="28.5" customHeight="1" x14ac:dyDescent="0.25">
      <c r="A153" s="2"/>
      <c r="B153" s="3" t="s">
        <v>367</v>
      </c>
      <c r="C153" s="14" t="e">
        <f>(C154/C155)*100</f>
        <v>#DIV/0!</v>
      </c>
      <c r="D153" s="4"/>
    </row>
    <row r="154" spans="1:4" ht="64.5" customHeight="1" x14ac:dyDescent="0.25">
      <c r="A154" s="2"/>
      <c r="B154" s="3" t="s">
        <v>368</v>
      </c>
      <c r="C154" s="98"/>
      <c r="D154" s="4"/>
    </row>
    <row r="155" spans="1:4" ht="46.5" customHeight="1" x14ac:dyDescent="0.25">
      <c r="A155" s="2"/>
      <c r="B155" s="3" t="s">
        <v>369</v>
      </c>
      <c r="C155" s="98"/>
      <c r="D155" s="4"/>
    </row>
    <row r="156" spans="1:4" ht="47.25" x14ac:dyDescent="0.25">
      <c r="A156" s="2" t="s">
        <v>364</v>
      </c>
      <c r="B156" s="3" t="s">
        <v>371</v>
      </c>
      <c r="C156" s="14" t="e">
        <f>(C157/C158)*100</f>
        <v>#DIV/0!</v>
      </c>
      <c r="D156" s="4"/>
    </row>
    <row r="157" spans="1:4" ht="63" x14ac:dyDescent="0.25">
      <c r="A157" s="2"/>
      <c r="B157" s="3" t="s">
        <v>1015</v>
      </c>
      <c r="C157" s="98"/>
      <c r="D157" s="4"/>
    </row>
    <row r="158" spans="1:4" ht="47.25" x14ac:dyDescent="0.25">
      <c r="A158" s="2"/>
      <c r="B158" s="3" t="s">
        <v>372</v>
      </c>
      <c r="C158" s="98"/>
      <c r="D158" s="4"/>
    </row>
    <row r="159" spans="1:4" ht="78.75" x14ac:dyDescent="0.25">
      <c r="A159" s="2" t="s">
        <v>370</v>
      </c>
      <c r="B159" s="3" t="s">
        <v>373</v>
      </c>
      <c r="C159" s="14" t="e">
        <f>C160/C161</f>
        <v>#DIV/0!</v>
      </c>
      <c r="D159" s="4"/>
    </row>
    <row r="160" spans="1:4" ht="63" x14ac:dyDescent="0.25">
      <c r="A160" s="2"/>
      <c r="B160" s="3" t="s">
        <v>374</v>
      </c>
      <c r="C160" s="16"/>
      <c r="D160" s="4"/>
    </row>
    <row r="161" spans="1:4" ht="47.25" x14ac:dyDescent="0.25">
      <c r="A161" s="2"/>
      <c r="B161" s="3" t="s">
        <v>375</v>
      </c>
      <c r="C161" s="16"/>
      <c r="D161" s="4"/>
    </row>
    <row r="162" spans="1:4" ht="30.75" customHeight="1" x14ac:dyDescent="0.25">
      <c r="A162" s="12" t="s">
        <v>376</v>
      </c>
      <c r="B162" s="19" t="s">
        <v>377</v>
      </c>
      <c r="C162" s="13"/>
      <c r="D162" s="13"/>
    </row>
    <row r="163" spans="1:4" ht="47.25" x14ac:dyDescent="0.25">
      <c r="A163" s="2" t="s">
        <v>378</v>
      </c>
      <c r="B163" s="3" t="s">
        <v>737</v>
      </c>
      <c r="C163" s="14" t="s">
        <v>523</v>
      </c>
      <c r="D163" s="4"/>
    </row>
    <row r="164" spans="1:4" ht="15.75" x14ac:dyDescent="0.25">
      <c r="A164" s="2"/>
      <c r="B164" s="3" t="s">
        <v>738</v>
      </c>
      <c r="C164" s="14" t="e">
        <f>(C166/C167)*100</f>
        <v>#DIV/0!</v>
      </c>
      <c r="D164" s="4"/>
    </row>
    <row r="165" spans="1:4" ht="15.75" x14ac:dyDescent="0.25">
      <c r="A165" s="2"/>
      <c r="B165" s="3" t="s">
        <v>739</v>
      </c>
      <c r="C165" s="14" t="e">
        <f>(C168/C169)*100</f>
        <v>#DIV/0!</v>
      </c>
      <c r="D165" s="4"/>
    </row>
    <row r="166" spans="1:4" ht="47.25" x14ac:dyDescent="0.25">
      <c r="A166" s="2"/>
      <c r="B166" s="3" t="s">
        <v>740</v>
      </c>
      <c r="C166" s="98"/>
      <c r="D166" s="4"/>
    </row>
    <row r="167" spans="1:4" ht="47.25" x14ac:dyDescent="0.25">
      <c r="A167" s="2"/>
      <c r="B167" s="3" t="s">
        <v>741</v>
      </c>
      <c r="C167" s="98"/>
      <c r="D167" s="4"/>
    </row>
    <row r="168" spans="1:4" ht="47.25" x14ac:dyDescent="0.25">
      <c r="A168" s="2"/>
      <c r="B168" s="3" t="s">
        <v>742</v>
      </c>
      <c r="C168" s="98"/>
      <c r="D168" s="4"/>
    </row>
    <row r="169" spans="1:4" ht="31.5" x14ac:dyDescent="0.25">
      <c r="A169" s="2"/>
      <c r="B169" s="3" t="s">
        <v>743</v>
      </c>
      <c r="C169" s="98"/>
      <c r="D169" s="4"/>
    </row>
    <row r="170" spans="1:4" ht="47.25" x14ac:dyDescent="0.25">
      <c r="A170" s="2" t="s">
        <v>379</v>
      </c>
      <c r="B170" s="3" t="s">
        <v>744</v>
      </c>
      <c r="C170" s="14" t="s">
        <v>523</v>
      </c>
      <c r="D170" s="4"/>
    </row>
    <row r="171" spans="1:4" ht="15.75" x14ac:dyDescent="0.25">
      <c r="A171" s="2"/>
      <c r="B171" s="3" t="s">
        <v>745</v>
      </c>
      <c r="C171" s="14" t="e">
        <f>(C174/C$177)*100</f>
        <v>#DIV/0!</v>
      </c>
      <c r="D171" s="4"/>
    </row>
    <row r="172" spans="1:4" ht="15.75" x14ac:dyDescent="0.25">
      <c r="A172" s="2"/>
      <c r="B172" s="3" t="s">
        <v>746</v>
      </c>
      <c r="C172" s="14" t="e">
        <f t="shared" ref="C172" si="0">(C175/C$177)*100</f>
        <v>#DIV/0!</v>
      </c>
      <c r="D172" s="4"/>
    </row>
    <row r="173" spans="1:4" ht="15.75" x14ac:dyDescent="0.25">
      <c r="A173" s="2"/>
      <c r="B173" s="3" t="s">
        <v>747</v>
      </c>
      <c r="C173" s="14" t="e">
        <f>(C176/C$177)*100</f>
        <v>#DIV/0!</v>
      </c>
      <c r="D173" s="4"/>
    </row>
    <row r="174" spans="1:4" ht="31.5" customHeight="1" x14ac:dyDescent="0.25">
      <c r="A174" s="2"/>
      <c r="B174" s="3" t="s">
        <v>748</v>
      </c>
      <c r="C174" s="98"/>
      <c r="D174" s="4"/>
    </row>
    <row r="175" spans="1:4" ht="31.5" x14ac:dyDescent="0.25">
      <c r="A175" s="2"/>
      <c r="B175" s="3" t="s">
        <v>749</v>
      </c>
      <c r="C175" s="98"/>
      <c r="D175" s="4"/>
    </row>
    <row r="176" spans="1:4" ht="63" x14ac:dyDescent="0.25">
      <c r="A176" s="2"/>
      <c r="B176" s="3" t="s">
        <v>750</v>
      </c>
      <c r="C176" s="98"/>
      <c r="D176" s="4"/>
    </row>
    <row r="177" spans="1:4" ht="18" customHeight="1" x14ac:dyDescent="0.25">
      <c r="A177" s="2"/>
      <c r="B177" s="3" t="s">
        <v>751</v>
      </c>
      <c r="C177" s="98"/>
      <c r="D177" s="4"/>
    </row>
    <row r="178" spans="1:4" ht="31.5" x14ac:dyDescent="0.25">
      <c r="A178" s="2" t="s">
        <v>380</v>
      </c>
      <c r="B178" s="3" t="s">
        <v>752</v>
      </c>
      <c r="C178" s="14" t="s">
        <v>523</v>
      </c>
      <c r="D178" s="4"/>
    </row>
    <row r="179" spans="1:4" ht="18.75" customHeight="1" x14ac:dyDescent="0.25">
      <c r="A179" s="2"/>
      <c r="B179" s="3" t="s">
        <v>689</v>
      </c>
      <c r="C179" s="14" t="e">
        <f>(C182/C$185)*100</f>
        <v>#DIV/0!</v>
      </c>
      <c r="D179" s="4"/>
    </row>
    <row r="180" spans="1:4" ht="15.75" x14ac:dyDescent="0.25">
      <c r="A180" s="2"/>
      <c r="B180" s="3" t="s">
        <v>690</v>
      </c>
      <c r="C180" s="14" t="e">
        <f>(C183/C$185)*100</f>
        <v>#DIV/0!</v>
      </c>
      <c r="D180" s="4"/>
    </row>
    <row r="181" spans="1:4" ht="15.75" x14ac:dyDescent="0.25">
      <c r="A181" s="2"/>
      <c r="B181" s="3" t="s">
        <v>691</v>
      </c>
      <c r="C181" s="14" t="e">
        <f>(C184/C$185)*100</f>
        <v>#DIV/0!</v>
      </c>
      <c r="D181" s="4"/>
    </row>
    <row r="182" spans="1:4" ht="30.75" customHeight="1" x14ac:dyDescent="0.25">
      <c r="A182" s="2"/>
      <c r="B182" s="3" t="s">
        <v>753</v>
      </c>
      <c r="C182" s="16"/>
      <c r="D182" s="4"/>
    </row>
    <row r="183" spans="1:4" ht="31.5" x14ac:dyDescent="0.25">
      <c r="A183" s="2"/>
      <c r="B183" s="3" t="s">
        <v>755</v>
      </c>
      <c r="C183" s="16"/>
      <c r="D183" s="4"/>
    </row>
    <row r="184" spans="1:4" ht="31.5" x14ac:dyDescent="0.25">
      <c r="A184" s="2"/>
      <c r="B184" s="3" t="s">
        <v>756</v>
      </c>
      <c r="C184" s="16"/>
      <c r="D184" s="4"/>
    </row>
    <row r="185" spans="1:4" ht="31.5" x14ac:dyDescent="0.25">
      <c r="A185" s="2"/>
      <c r="B185" s="22" t="s">
        <v>754</v>
      </c>
      <c r="C185" s="16"/>
      <c r="D185" s="4"/>
    </row>
    <row r="186" spans="1:4" ht="63" x14ac:dyDescent="0.25">
      <c r="A186" s="2" t="s">
        <v>757</v>
      </c>
      <c r="B186" s="22" t="s">
        <v>758</v>
      </c>
      <c r="C186" s="14" t="s">
        <v>523</v>
      </c>
      <c r="D186" s="4"/>
    </row>
    <row r="187" spans="1:4" ht="15.75" x14ac:dyDescent="0.25">
      <c r="A187" s="2"/>
      <c r="B187" s="22" t="s">
        <v>555</v>
      </c>
      <c r="C187" s="14" t="e">
        <f>(C191/C195)*100</f>
        <v>#DIV/0!</v>
      </c>
      <c r="D187" s="4"/>
    </row>
    <row r="188" spans="1:4" ht="15.75" x14ac:dyDescent="0.25">
      <c r="A188" s="2"/>
      <c r="B188" s="22" t="s">
        <v>696</v>
      </c>
      <c r="C188" s="14" t="e">
        <f t="shared" ref="C188:C189" si="1">(C192/C196)*100</f>
        <v>#DIV/0!</v>
      </c>
      <c r="D188" s="4"/>
    </row>
    <row r="189" spans="1:4" ht="15.75" x14ac:dyDescent="0.25">
      <c r="A189" s="2"/>
      <c r="B189" s="22" t="s">
        <v>697</v>
      </c>
      <c r="C189" s="14" t="e">
        <f t="shared" si="1"/>
        <v>#DIV/0!</v>
      </c>
      <c r="D189" s="4"/>
    </row>
    <row r="190" spans="1:4" ht="31.5" x14ac:dyDescent="0.25">
      <c r="A190" s="2"/>
      <c r="B190" s="22" t="s">
        <v>759</v>
      </c>
      <c r="C190" s="14" t="s">
        <v>523</v>
      </c>
      <c r="D190" s="4"/>
    </row>
    <row r="191" spans="1:4" ht="15.75" x14ac:dyDescent="0.25">
      <c r="A191" s="2"/>
      <c r="B191" s="22" t="s">
        <v>555</v>
      </c>
      <c r="C191" s="16"/>
      <c r="D191" s="4"/>
    </row>
    <row r="192" spans="1:4" ht="15.75" x14ac:dyDescent="0.25">
      <c r="A192" s="2"/>
      <c r="B192" s="22" t="s">
        <v>696</v>
      </c>
      <c r="C192" s="16"/>
      <c r="D192" s="4"/>
    </row>
    <row r="193" spans="1:4" ht="15.75" x14ac:dyDescent="0.25">
      <c r="A193" s="2"/>
      <c r="B193" s="22" t="s">
        <v>697</v>
      </c>
      <c r="C193" s="16"/>
      <c r="D193" s="4"/>
    </row>
    <row r="194" spans="1:4" ht="31.5" x14ac:dyDescent="0.25">
      <c r="A194" s="2"/>
      <c r="B194" s="22" t="s">
        <v>754</v>
      </c>
      <c r="C194" s="14" t="s">
        <v>523</v>
      </c>
      <c r="D194" s="4"/>
    </row>
    <row r="195" spans="1:4" ht="15.75" x14ac:dyDescent="0.25">
      <c r="A195" s="2"/>
      <c r="B195" s="22" t="s">
        <v>555</v>
      </c>
      <c r="C195" s="16"/>
      <c r="D195" s="4"/>
    </row>
    <row r="196" spans="1:4" ht="15.75" x14ac:dyDescent="0.25">
      <c r="A196" s="2"/>
      <c r="B196" s="22" t="s">
        <v>696</v>
      </c>
      <c r="C196" s="16"/>
      <c r="D196" s="4"/>
    </row>
    <row r="197" spans="1:4" ht="15.75" x14ac:dyDescent="0.25">
      <c r="A197" s="2"/>
      <c r="B197" s="22" t="s">
        <v>697</v>
      </c>
      <c r="C197" s="16"/>
      <c r="D197" s="4"/>
    </row>
    <row r="198" spans="1:4" ht="30.75" customHeight="1" x14ac:dyDescent="0.25">
      <c r="A198" s="12" t="s">
        <v>381</v>
      </c>
      <c r="B198" s="19" t="s">
        <v>382</v>
      </c>
      <c r="C198" s="13"/>
      <c r="D198" s="13"/>
    </row>
    <row r="199" spans="1:4" ht="47.25" x14ac:dyDescent="0.25">
      <c r="A199" s="2" t="s">
        <v>383</v>
      </c>
      <c r="B199" s="3" t="s">
        <v>760</v>
      </c>
      <c r="C199" s="14" t="e">
        <f>(C200/C201)*100</f>
        <v>#DIV/0!</v>
      </c>
      <c r="D199" s="4"/>
    </row>
    <row r="200" spans="1:4" ht="15.75" x14ac:dyDescent="0.25">
      <c r="A200" s="2"/>
      <c r="B200" s="3" t="s">
        <v>555</v>
      </c>
      <c r="C200" s="14" t="e">
        <f>(C204/C208)*100</f>
        <v>#DIV/0!</v>
      </c>
      <c r="D200" s="4"/>
    </row>
    <row r="201" spans="1:4" ht="15.75" x14ac:dyDescent="0.25">
      <c r="A201" s="2"/>
      <c r="B201" s="3" t="s">
        <v>696</v>
      </c>
      <c r="C201" s="14" t="e">
        <f t="shared" ref="C201" si="2">(C205/C209)*100</f>
        <v>#DIV/0!</v>
      </c>
      <c r="D201" s="4"/>
    </row>
    <row r="202" spans="1:4" ht="15.75" x14ac:dyDescent="0.25">
      <c r="A202" s="2"/>
      <c r="B202" s="22" t="s">
        <v>697</v>
      </c>
      <c r="C202" s="14" t="e">
        <f>(C206/C210)*100</f>
        <v>#DIV/0!</v>
      </c>
      <c r="D202" s="4"/>
    </row>
    <row r="203" spans="1:4" ht="31.5" x14ac:dyDescent="0.25">
      <c r="A203" s="2"/>
      <c r="B203" s="22" t="s">
        <v>1016</v>
      </c>
      <c r="C203" s="14" t="s">
        <v>523</v>
      </c>
      <c r="D203" s="4"/>
    </row>
    <row r="204" spans="1:4" ht="15.75" x14ac:dyDescent="0.25">
      <c r="A204" s="2"/>
      <c r="B204" s="3" t="s">
        <v>555</v>
      </c>
      <c r="C204" s="16"/>
      <c r="D204" s="4"/>
    </row>
    <row r="205" spans="1:4" ht="15.75" x14ac:dyDescent="0.25">
      <c r="A205" s="2"/>
      <c r="B205" s="3" t="s">
        <v>696</v>
      </c>
      <c r="C205" s="16"/>
      <c r="D205" s="4"/>
    </row>
    <row r="206" spans="1:4" ht="15.75" x14ac:dyDescent="0.25">
      <c r="A206" s="2"/>
      <c r="B206" s="22" t="s">
        <v>697</v>
      </c>
      <c r="C206" s="16"/>
      <c r="D206" s="4"/>
    </row>
    <row r="207" spans="1:4" ht="31.5" x14ac:dyDescent="0.25">
      <c r="A207" s="2"/>
      <c r="B207" s="22" t="s">
        <v>1017</v>
      </c>
      <c r="C207" s="14" t="s">
        <v>523</v>
      </c>
      <c r="D207" s="4"/>
    </row>
    <row r="208" spans="1:4" ht="15.75" x14ac:dyDescent="0.25">
      <c r="A208" s="2"/>
      <c r="B208" s="3" t="s">
        <v>555</v>
      </c>
      <c r="C208" s="16"/>
      <c r="D208" s="4"/>
    </row>
    <row r="209" spans="1:4" ht="15.75" x14ac:dyDescent="0.25">
      <c r="A209" s="2"/>
      <c r="B209" s="3" t="s">
        <v>696</v>
      </c>
      <c r="C209" s="16"/>
      <c r="D209" s="4"/>
    </row>
    <row r="210" spans="1:4" ht="15.75" x14ac:dyDescent="0.25">
      <c r="A210" s="2"/>
      <c r="B210" s="22" t="s">
        <v>697</v>
      </c>
      <c r="C210" s="16"/>
      <c r="D210" s="4"/>
    </row>
    <row r="211" spans="1:4" ht="47.25" x14ac:dyDescent="0.25">
      <c r="A211" s="2" t="s">
        <v>761</v>
      </c>
      <c r="B211" s="22" t="s">
        <v>762</v>
      </c>
      <c r="C211" s="14" t="e">
        <f>(C212/C213)*100</f>
        <v>#DIV/0!</v>
      </c>
      <c r="D211" s="4"/>
    </row>
    <row r="212" spans="1:4" ht="31.5" x14ac:dyDescent="0.25">
      <c r="A212" s="2"/>
      <c r="B212" s="22" t="s">
        <v>763</v>
      </c>
      <c r="C212" s="16"/>
      <c r="D212" s="4"/>
    </row>
    <row r="213" spans="1:4" ht="15.75" x14ac:dyDescent="0.25">
      <c r="A213" s="2"/>
      <c r="B213" s="22" t="s">
        <v>701</v>
      </c>
      <c r="C213" s="16"/>
      <c r="D213" s="4"/>
    </row>
    <row r="214" spans="1:4" ht="63" x14ac:dyDescent="0.25">
      <c r="A214" s="2" t="s">
        <v>765</v>
      </c>
      <c r="B214" s="22" t="s">
        <v>764</v>
      </c>
      <c r="C214" s="14" t="e">
        <f>(C215/((C216+C217)/2))*100</f>
        <v>#DIV/0!</v>
      </c>
      <c r="D214" s="4"/>
    </row>
    <row r="215" spans="1:4" ht="31.5" x14ac:dyDescent="0.25">
      <c r="A215" s="2"/>
      <c r="B215" s="22" t="s">
        <v>766</v>
      </c>
      <c r="C215" s="100"/>
      <c r="D215" s="4"/>
    </row>
    <row r="216" spans="1:4" ht="31.5" x14ac:dyDescent="0.25">
      <c r="A216" s="2"/>
      <c r="B216" s="22" t="s">
        <v>767</v>
      </c>
      <c r="C216" s="99"/>
      <c r="D216" s="4"/>
    </row>
    <row r="217" spans="1:4" ht="31.5" x14ac:dyDescent="0.25">
      <c r="A217" s="2"/>
      <c r="B217" s="22" t="s">
        <v>768</v>
      </c>
      <c r="C217" s="99"/>
      <c r="D217" s="4"/>
    </row>
    <row r="218" spans="1:4" ht="47.25" x14ac:dyDescent="0.25">
      <c r="A218" s="2" t="s">
        <v>770</v>
      </c>
      <c r="B218" s="22" t="s">
        <v>769</v>
      </c>
      <c r="C218" s="14" t="e">
        <f>(C219/((C220+C221)/2))*100</f>
        <v>#DIV/0!</v>
      </c>
      <c r="D218" s="4"/>
    </row>
    <row r="219" spans="1:4" ht="31.5" x14ac:dyDescent="0.25">
      <c r="A219" s="2"/>
      <c r="B219" s="22" t="s">
        <v>771</v>
      </c>
      <c r="C219" s="16">
        <v>0</v>
      </c>
      <c r="D219" s="4"/>
    </row>
    <row r="220" spans="1:4" ht="31.5" x14ac:dyDescent="0.25">
      <c r="A220" s="2"/>
      <c r="B220" s="22" t="s">
        <v>767</v>
      </c>
      <c r="C220" s="99"/>
      <c r="D220" s="4"/>
    </row>
    <row r="221" spans="1:4" ht="31.5" x14ac:dyDescent="0.25">
      <c r="A221" s="2"/>
      <c r="B221" s="22" t="s">
        <v>772</v>
      </c>
      <c r="C221" s="99"/>
      <c r="D221" s="4"/>
    </row>
    <row r="222" spans="1:4" ht="63" x14ac:dyDescent="0.25">
      <c r="A222" s="76" t="s">
        <v>774</v>
      </c>
      <c r="B222" s="19" t="s">
        <v>773</v>
      </c>
      <c r="C222" s="19"/>
      <c r="D222" s="19"/>
    </row>
    <row r="223" spans="1:4" ht="31.5" x14ac:dyDescent="0.25">
      <c r="A223" s="2" t="s">
        <v>775</v>
      </c>
      <c r="B223" s="22" t="s">
        <v>776</v>
      </c>
      <c r="C223" s="14" t="e">
        <f>(C224/C225)*100</f>
        <v>#DIV/0!</v>
      </c>
      <c r="D223" s="4"/>
    </row>
    <row r="224" spans="1:4" ht="47.25" x14ac:dyDescent="0.25">
      <c r="A224" s="2"/>
      <c r="B224" s="22" t="s">
        <v>777</v>
      </c>
      <c r="C224" s="16"/>
      <c r="D224" s="4"/>
    </row>
    <row r="225" spans="1:4" ht="47.25" x14ac:dyDescent="0.25">
      <c r="A225" s="2"/>
      <c r="B225" s="22" t="s">
        <v>778</v>
      </c>
      <c r="C225" s="16"/>
      <c r="D225" s="4"/>
    </row>
    <row r="226" spans="1:4" ht="30.75" customHeight="1" x14ac:dyDescent="0.25">
      <c r="A226" s="12" t="s">
        <v>384</v>
      </c>
      <c r="B226" s="19" t="s">
        <v>385</v>
      </c>
      <c r="C226" s="13"/>
      <c r="D226" s="13"/>
    </row>
    <row r="227" spans="1:4" ht="47.25" x14ac:dyDescent="0.25">
      <c r="A227" s="2" t="s">
        <v>386</v>
      </c>
      <c r="B227" s="3" t="s">
        <v>1032</v>
      </c>
      <c r="C227" s="14" t="e">
        <f>((C228+C229)/(C230+C231))*100</f>
        <v>#DIV/0!</v>
      </c>
      <c r="D227" s="4"/>
    </row>
    <row r="228" spans="1:4" ht="63" x14ac:dyDescent="0.25">
      <c r="A228" s="2"/>
      <c r="B228" s="3" t="s">
        <v>779</v>
      </c>
      <c r="C228" s="97"/>
      <c r="D228" s="4"/>
    </row>
    <row r="229" spans="1:4" ht="63" x14ac:dyDescent="0.25">
      <c r="A229" s="2"/>
      <c r="B229" s="3" t="s">
        <v>780</v>
      </c>
      <c r="C229" s="97"/>
      <c r="D229" s="4"/>
    </row>
    <row r="230" spans="1:4" ht="63" x14ac:dyDescent="0.25">
      <c r="A230" s="2"/>
      <c r="B230" s="3" t="s">
        <v>781</v>
      </c>
      <c r="C230" s="97"/>
      <c r="D230" s="4"/>
    </row>
    <row r="231" spans="1:4" ht="63" x14ac:dyDescent="0.25">
      <c r="A231" s="2"/>
      <c r="B231" s="3" t="s">
        <v>782</v>
      </c>
      <c r="C231" s="97"/>
      <c r="D231" s="4"/>
    </row>
    <row r="232" spans="1:4" ht="47.25" x14ac:dyDescent="0.25">
      <c r="A232" s="2" t="s">
        <v>1018</v>
      </c>
      <c r="B232" s="3" t="s">
        <v>1033</v>
      </c>
      <c r="C232" s="14" t="e">
        <f>C233/C234</f>
        <v>#DIV/0!</v>
      </c>
      <c r="D232" s="4"/>
    </row>
    <row r="233" spans="1:4" ht="47.25" x14ac:dyDescent="0.25">
      <c r="A233" s="2"/>
      <c r="B233" s="3" t="s">
        <v>387</v>
      </c>
      <c r="C233" s="97"/>
      <c r="D233" s="4"/>
    </row>
    <row r="234" spans="1:4" ht="15.75" x14ac:dyDescent="0.25">
      <c r="A234" s="2"/>
      <c r="B234" s="3" t="s">
        <v>701</v>
      </c>
      <c r="C234" s="16"/>
      <c r="D234" s="4"/>
    </row>
    <row r="235" spans="1:4" ht="33" customHeight="1" x14ac:dyDescent="0.25">
      <c r="A235" s="12" t="s">
        <v>388</v>
      </c>
      <c r="B235" s="19" t="s">
        <v>389</v>
      </c>
      <c r="C235" s="13"/>
      <c r="D235" s="13"/>
    </row>
    <row r="236" spans="1:4" ht="63" x14ac:dyDescent="0.25">
      <c r="A236" s="2" t="s">
        <v>390</v>
      </c>
      <c r="B236" s="3" t="s">
        <v>391</v>
      </c>
      <c r="C236" s="14" t="e">
        <f>(C237/C238)*100</f>
        <v>#DIV/0!</v>
      </c>
      <c r="D236" s="4"/>
    </row>
    <row r="237" spans="1:4" ht="47.25" x14ac:dyDescent="0.25">
      <c r="A237" s="2"/>
      <c r="B237" s="3" t="s">
        <v>1019</v>
      </c>
      <c r="C237" s="16"/>
      <c r="D237" s="4"/>
    </row>
    <row r="238" spans="1:4" ht="31.5" x14ac:dyDescent="0.25">
      <c r="A238" s="2"/>
      <c r="B238" s="3" t="s">
        <v>392</v>
      </c>
      <c r="C238" s="16"/>
      <c r="D238" s="4"/>
    </row>
    <row r="239" spans="1:4" ht="78.75" x14ac:dyDescent="0.25">
      <c r="A239" s="2" t="s">
        <v>1034</v>
      </c>
      <c r="B239" s="3" t="s">
        <v>1035</v>
      </c>
      <c r="C239" s="14" t="e">
        <f>(C240/C241)*100</f>
        <v>#DIV/0!</v>
      </c>
      <c r="D239" s="4"/>
    </row>
    <row r="240" spans="1:4" ht="63" x14ac:dyDescent="0.25">
      <c r="A240" s="2"/>
      <c r="B240" s="3" t="s">
        <v>1036</v>
      </c>
      <c r="C240" s="16"/>
      <c r="D240" s="4"/>
    </row>
    <row r="241" spans="1:4" ht="30" customHeight="1" x14ac:dyDescent="0.25">
      <c r="A241" s="2"/>
      <c r="B241" s="3" t="s">
        <v>1037</v>
      </c>
      <c r="C241" s="16"/>
      <c r="D241" s="4"/>
    </row>
    <row r="242" spans="1:4" ht="30.75" customHeight="1" x14ac:dyDescent="0.25">
      <c r="A242" s="12" t="s">
        <v>393</v>
      </c>
      <c r="B242" s="19" t="s">
        <v>394</v>
      </c>
      <c r="C242" s="13"/>
      <c r="D242" s="13"/>
    </row>
    <row r="243" spans="1:4" ht="47.25" x14ac:dyDescent="0.25">
      <c r="A243" s="2" t="s">
        <v>395</v>
      </c>
      <c r="B243" s="3" t="s">
        <v>1050</v>
      </c>
      <c r="C243" s="4"/>
      <c r="D243" s="4"/>
    </row>
    <row r="244" spans="1:4" ht="30.75" customHeight="1" x14ac:dyDescent="0.25">
      <c r="A244" s="2"/>
      <c r="B244" s="3" t="s">
        <v>1040</v>
      </c>
      <c r="C244" s="14" t="e">
        <f>(C245/C246)*100</f>
        <v>#DIV/0!</v>
      </c>
      <c r="D244" s="4"/>
    </row>
    <row r="245" spans="1:4" ht="47.25" x14ac:dyDescent="0.25">
      <c r="A245" s="2"/>
      <c r="B245" s="3" t="s">
        <v>1043</v>
      </c>
      <c r="C245" s="16"/>
      <c r="D245" s="4"/>
    </row>
    <row r="246" spans="1:4" ht="31.5" x14ac:dyDescent="0.25">
      <c r="A246" s="2"/>
      <c r="B246" s="3" t="s">
        <v>1044</v>
      </c>
      <c r="C246" s="16"/>
      <c r="D246" s="4"/>
    </row>
    <row r="247" spans="1:4" ht="30.75" customHeight="1" x14ac:dyDescent="0.25">
      <c r="A247" s="2"/>
      <c r="B247" s="3" t="s">
        <v>1041</v>
      </c>
      <c r="C247" s="14" t="e">
        <f>(C248/C249)*100</f>
        <v>#DIV/0!</v>
      </c>
      <c r="D247" s="4"/>
    </row>
    <row r="248" spans="1:4" ht="31.5" x14ac:dyDescent="0.25">
      <c r="A248" s="2"/>
      <c r="B248" s="3" t="s">
        <v>1051</v>
      </c>
      <c r="C248" s="16"/>
      <c r="D248" s="4"/>
    </row>
    <row r="249" spans="1:4" ht="31.5" x14ac:dyDescent="0.25">
      <c r="A249" s="2"/>
      <c r="B249" s="3" t="s">
        <v>1045</v>
      </c>
      <c r="C249" s="16"/>
      <c r="D249" s="4"/>
    </row>
    <row r="250" spans="1:4" ht="47.25" x14ac:dyDescent="0.25">
      <c r="A250" s="2" t="s">
        <v>1038</v>
      </c>
      <c r="B250" s="3" t="s">
        <v>1042</v>
      </c>
      <c r="C250" s="4"/>
      <c r="D250" s="4"/>
    </row>
    <row r="251" spans="1:4" ht="15.75" x14ac:dyDescent="0.25">
      <c r="A251" s="2"/>
      <c r="B251" s="3" t="s">
        <v>1040</v>
      </c>
      <c r="C251" s="14" t="e">
        <f>(C252/C253)*100</f>
        <v>#DIV/0!</v>
      </c>
      <c r="D251" s="4"/>
    </row>
    <row r="252" spans="1:4" ht="31.5" x14ac:dyDescent="0.25">
      <c r="A252" s="2"/>
      <c r="B252" s="3" t="s">
        <v>1044</v>
      </c>
      <c r="C252" s="16"/>
      <c r="D252" s="4"/>
    </row>
    <row r="253" spans="1:4" ht="31.5" x14ac:dyDescent="0.25">
      <c r="A253" s="2"/>
      <c r="B253" s="3" t="s">
        <v>1044</v>
      </c>
      <c r="C253" s="16"/>
      <c r="D253" s="4"/>
    </row>
    <row r="254" spans="1:4" ht="15.75" x14ac:dyDescent="0.25">
      <c r="A254" s="2"/>
      <c r="B254" s="3" t="s">
        <v>1041</v>
      </c>
      <c r="C254" s="14" t="e">
        <f>(C255/C256)*100</f>
        <v>#DIV/0!</v>
      </c>
      <c r="D254" s="4"/>
    </row>
    <row r="255" spans="1:4" ht="31.5" x14ac:dyDescent="0.25">
      <c r="A255" s="2"/>
      <c r="B255" s="3" t="s">
        <v>1048</v>
      </c>
      <c r="C255" s="16"/>
      <c r="D255" s="4"/>
    </row>
    <row r="256" spans="1:4" ht="31.5" x14ac:dyDescent="0.25">
      <c r="A256" s="2"/>
      <c r="B256" s="3" t="s">
        <v>1045</v>
      </c>
      <c r="C256" s="16"/>
      <c r="D256" s="4"/>
    </row>
    <row r="257" spans="1:4" ht="47.25" x14ac:dyDescent="0.25">
      <c r="A257" s="2" t="s">
        <v>1039</v>
      </c>
      <c r="B257" s="3" t="s">
        <v>1049</v>
      </c>
      <c r="C257" s="4"/>
      <c r="D257" s="4"/>
    </row>
    <row r="258" spans="1:4" ht="15.75" x14ac:dyDescent="0.25">
      <c r="A258" s="2"/>
      <c r="B258" s="3" t="s">
        <v>1040</v>
      </c>
      <c r="C258" s="14" t="e">
        <f>(C259/C260)*100</f>
        <v>#DIV/0!</v>
      </c>
      <c r="D258" s="4"/>
    </row>
    <row r="259" spans="1:4" ht="31.5" x14ac:dyDescent="0.25">
      <c r="A259" s="2"/>
      <c r="B259" s="3" t="s">
        <v>1047</v>
      </c>
      <c r="C259" s="16"/>
      <c r="D259" s="4"/>
    </row>
    <row r="260" spans="1:4" ht="31.5" x14ac:dyDescent="0.25">
      <c r="A260" s="2"/>
      <c r="B260" s="3" t="s">
        <v>1044</v>
      </c>
      <c r="C260" s="16"/>
      <c r="D260" s="4"/>
    </row>
    <row r="261" spans="1:4" ht="15.75" x14ac:dyDescent="0.25">
      <c r="A261" s="2"/>
      <c r="B261" s="3" t="s">
        <v>1041</v>
      </c>
      <c r="C261" s="14" t="e">
        <f>(C262/C263)*100</f>
        <v>#DIV/0!</v>
      </c>
      <c r="D261" s="4"/>
    </row>
    <row r="262" spans="1:4" ht="31.5" x14ac:dyDescent="0.25">
      <c r="A262" s="2"/>
      <c r="B262" s="3" t="s">
        <v>1046</v>
      </c>
      <c r="C262" s="16"/>
      <c r="D262" s="4"/>
    </row>
    <row r="263" spans="1:4" ht="31.5" x14ac:dyDescent="0.25">
      <c r="A263" s="2"/>
      <c r="B263" s="3" t="s">
        <v>1045</v>
      </c>
      <c r="C263" s="16"/>
      <c r="D263" s="4"/>
    </row>
    <row r="265" spans="1:4" x14ac:dyDescent="0.25">
      <c r="B265" s="46" t="s">
        <v>1023</v>
      </c>
    </row>
  </sheetData>
  <pageMargins left="0.70866141732283472" right="0.70866141732283472" top="0.74803149606299213" bottom="0.74803149606299213" header="0.31496062992125984" footer="0.31496062992125984"/>
  <pageSetup paperSize="9" scale="74" orientation="landscape"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112"/>
  <sheetViews>
    <sheetView tabSelected="1" view="pageBreakPreview" zoomScaleNormal="85" zoomScaleSheetLayoutView="100" workbookViewId="0">
      <pane xSplit="1" ySplit="1" topLeftCell="B98" activePane="bottomRight" state="frozen"/>
      <selection pane="topRight" activeCell="B1" sqref="B1"/>
      <selection pane="bottomLeft" activeCell="A2" sqref="A2"/>
      <selection pane="bottomRight" activeCell="H8" sqref="H6:H8"/>
    </sheetView>
  </sheetViews>
  <sheetFormatPr defaultColWidth="9.140625" defaultRowHeight="15.75" x14ac:dyDescent="0.25"/>
  <cols>
    <col min="1" max="1" width="11.140625" style="5" customWidth="1"/>
    <col min="2" max="2" width="74.28515625" style="7" customWidth="1"/>
    <col min="3" max="3" width="20" style="9" customWidth="1"/>
    <col min="4" max="4" width="15.42578125" style="9" customWidth="1"/>
    <col min="5" max="5" width="14.28515625" style="9" customWidth="1"/>
    <col min="6" max="6" width="12.28515625" style="9" customWidth="1"/>
    <col min="7" max="7" width="9.7109375" style="9" bestFit="1" customWidth="1"/>
    <col min="8" max="8" width="23.5703125" style="9" customWidth="1"/>
    <col min="9" max="16384" width="9.140625" style="1"/>
  </cols>
  <sheetData>
    <row r="1" spans="1:8" ht="31.5" x14ac:dyDescent="0.25">
      <c r="A1" s="6" t="s">
        <v>0</v>
      </c>
      <c r="B1" s="6" t="s">
        <v>1</v>
      </c>
      <c r="C1" s="8" t="s">
        <v>2</v>
      </c>
      <c r="D1" s="8" t="s">
        <v>3</v>
      </c>
      <c r="E1" s="8" t="s">
        <v>4</v>
      </c>
      <c r="F1" s="8" t="s">
        <v>5</v>
      </c>
      <c r="G1" s="8" t="s">
        <v>7</v>
      </c>
      <c r="H1" s="8"/>
    </row>
    <row r="2" spans="1:8" x14ac:dyDescent="0.25">
      <c r="A2" s="10" t="s">
        <v>173</v>
      </c>
      <c r="B2" s="23" t="s">
        <v>174</v>
      </c>
      <c r="C2" s="11"/>
      <c r="D2" s="11"/>
      <c r="E2" s="11"/>
      <c r="F2" s="11"/>
      <c r="G2" s="11"/>
      <c r="H2" s="11"/>
    </row>
    <row r="3" spans="1:8" ht="31.5" x14ac:dyDescent="0.25">
      <c r="A3" s="12" t="s">
        <v>102</v>
      </c>
      <c r="B3" s="24" t="s">
        <v>103</v>
      </c>
      <c r="C3" s="13"/>
      <c r="D3" s="13"/>
      <c r="E3" s="13"/>
      <c r="F3" s="13"/>
      <c r="G3" s="13"/>
      <c r="H3" s="13"/>
    </row>
    <row r="4" spans="1:8" ht="63" x14ac:dyDescent="0.25">
      <c r="A4" s="2" t="s">
        <v>993</v>
      </c>
      <c r="B4" s="3" t="s">
        <v>994</v>
      </c>
      <c r="C4" s="14">
        <f>(C5/C6)*100</f>
        <v>35.92361755735314</v>
      </c>
      <c r="D4" s="4">
        <v>40</v>
      </c>
      <c r="E4" s="4">
        <v>0</v>
      </c>
      <c r="F4" s="4"/>
      <c r="G4" s="4"/>
      <c r="H4" s="4"/>
    </row>
    <row r="5" spans="1:8" ht="150" x14ac:dyDescent="0.25">
      <c r="A5" s="2"/>
      <c r="B5" s="3" t="s">
        <v>1052</v>
      </c>
      <c r="C5" s="103">
        <v>2709</v>
      </c>
      <c r="D5" s="4">
        <v>2689</v>
      </c>
      <c r="E5" s="4">
        <v>20</v>
      </c>
      <c r="F5" s="4">
        <v>697</v>
      </c>
      <c r="G5" s="4">
        <v>0</v>
      </c>
      <c r="H5" s="108" t="s">
        <v>1111</v>
      </c>
    </row>
    <row r="6" spans="1:8" x14ac:dyDescent="0.25">
      <c r="A6" s="2"/>
      <c r="B6" s="3" t="s">
        <v>1053</v>
      </c>
      <c r="C6" s="103">
        <v>7541</v>
      </c>
      <c r="D6" s="4">
        <v>6806</v>
      </c>
      <c r="E6" s="4">
        <v>735</v>
      </c>
      <c r="F6" s="4"/>
      <c r="G6" s="4"/>
      <c r="H6" s="4"/>
    </row>
    <row r="7" spans="1:8" ht="94.5" x14ac:dyDescent="0.25">
      <c r="A7" s="2" t="s">
        <v>948</v>
      </c>
      <c r="B7" s="3" t="s">
        <v>1054</v>
      </c>
      <c r="C7" s="14">
        <f>(C8/C9)*100</f>
        <v>0</v>
      </c>
      <c r="D7" s="4"/>
      <c r="E7" s="4"/>
      <c r="F7" s="4"/>
      <c r="G7" s="4"/>
      <c r="H7" s="4"/>
    </row>
    <row r="8" spans="1:8" ht="31.5" x14ac:dyDescent="0.25">
      <c r="A8" s="2"/>
      <c r="B8" s="3" t="s">
        <v>1055</v>
      </c>
      <c r="C8" s="103">
        <v>0</v>
      </c>
      <c r="D8" s="4"/>
      <c r="E8" s="4"/>
      <c r="F8" s="4"/>
      <c r="G8" s="4"/>
      <c r="H8" s="4"/>
    </row>
    <row r="9" spans="1:8" ht="31.5" x14ac:dyDescent="0.25">
      <c r="A9" s="2"/>
      <c r="B9" s="3" t="s">
        <v>1052</v>
      </c>
      <c r="C9" s="103">
        <v>2709</v>
      </c>
      <c r="D9" s="4"/>
      <c r="E9" s="4"/>
      <c r="F9" s="4"/>
      <c r="G9" s="4"/>
      <c r="H9" s="4"/>
    </row>
    <row r="10" spans="1:8" ht="94.5" x14ac:dyDescent="0.25">
      <c r="A10" s="2" t="s">
        <v>1057</v>
      </c>
      <c r="B10" s="3" t="s">
        <v>1056</v>
      </c>
      <c r="C10" s="14" t="e">
        <f>(C11/C12)*100</f>
        <v>#DIV/0!</v>
      </c>
      <c r="D10" s="4"/>
      <c r="E10" s="4"/>
      <c r="F10" s="4"/>
      <c r="G10" s="4"/>
      <c r="H10" s="4"/>
    </row>
    <row r="11" spans="1:8" ht="31.5" x14ac:dyDescent="0.25">
      <c r="A11" s="2"/>
      <c r="B11" s="3" t="s">
        <v>1059</v>
      </c>
      <c r="C11" s="103">
        <v>0</v>
      </c>
      <c r="D11" s="4"/>
      <c r="E11" s="4"/>
      <c r="F11" s="4"/>
      <c r="G11" s="4"/>
      <c r="H11" s="4" t="s">
        <v>1109</v>
      </c>
    </row>
    <row r="12" spans="1:8" ht="47.25" x14ac:dyDescent="0.25">
      <c r="A12" s="2"/>
      <c r="B12" s="3" t="s">
        <v>1058</v>
      </c>
      <c r="C12" s="103">
        <v>0</v>
      </c>
      <c r="D12" s="4"/>
      <c r="E12" s="4"/>
      <c r="F12" s="4"/>
      <c r="G12" s="4"/>
      <c r="H12" s="4"/>
    </row>
    <row r="13" spans="1:8" ht="94.5" x14ac:dyDescent="0.25">
      <c r="A13" s="2" t="s">
        <v>1060</v>
      </c>
      <c r="B13" s="3" t="s">
        <v>1061</v>
      </c>
      <c r="C13" s="14">
        <f>(C14/C15)*100</f>
        <v>1.3089005235602094</v>
      </c>
      <c r="D13" s="4"/>
      <c r="E13" s="4"/>
      <c r="F13" s="4"/>
      <c r="G13" s="4"/>
      <c r="H13" s="4"/>
    </row>
    <row r="14" spans="1:8" ht="47.25" x14ac:dyDescent="0.25">
      <c r="A14" s="2"/>
      <c r="B14" s="3" t="s">
        <v>1062</v>
      </c>
      <c r="C14" s="103">
        <v>35</v>
      </c>
      <c r="D14" s="4"/>
      <c r="E14" s="4"/>
      <c r="F14" s="4"/>
      <c r="G14" s="4"/>
      <c r="H14" s="4"/>
    </row>
    <row r="15" spans="1:8" ht="47.25" x14ac:dyDescent="0.25">
      <c r="A15" s="2"/>
      <c r="B15" s="3" t="s">
        <v>1063</v>
      </c>
      <c r="C15" s="103">
        <v>2674</v>
      </c>
      <c r="D15" s="4"/>
      <c r="E15" s="4"/>
      <c r="F15" s="4"/>
      <c r="G15" s="4"/>
      <c r="H15" s="4"/>
    </row>
    <row r="16" spans="1:8" ht="54" customHeight="1" x14ac:dyDescent="0.25">
      <c r="A16" s="12" t="s">
        <v>104</v>
      </c>
      <c r="B16" s="24" t="s">
        <v>1064</v>
      </c>
      <c r="C16" s="13"/>
      <c r="D16" s="13"/>
      <c r="E16" s="13"/>
      <c r="F16" s="13"/>
      <c r="G16" s="13"/>
      <c r="H16" s="13"/>
    </row>
    <row r="17" spans="1:8" ht="50.25" customHeight="1" x14ac:dyDescent="0.25">
      <c r="A17" s="2" t="s">
        <v>105</v>
      </c>
      <c r="B17" s="3" t="s">
        <v>949</v>
      </c>
      <c r="C17" s="14">
        <f>(C18/C19)*100</f>
        <v>0</v>
      </c>
      <c r="D17" s="14">
        <f t="shared" ref="D17:G17" si="0">(D18/D19)*100</f>
        <v>0</v>
      </c>
      <c r="E17" s="14">
        <f t="shared" si="0"/>
        <v>0</v>
      </c>
      <c r="F17" s="14">
        <f t="shared" si="0"/>
        <v>0</v>
      </c>
      <c r="G17" s="14" t="e">
        <f t="shared" si="0"/>
        <v>#DIV/0!</v>
      </c>
      <c r="H17" s="4"/>
    </row>
    <row r="18" spans="1:8" ht="31.5" x14ac:dyDescent="0.25">
      <c r="A18" s="2"/>
      <c r="B18" s="3" t="s">
        <v>950</v>
      </c>
      <c r="C18" s="16">
        <v>0</v>
      </c>
      <c r="D18" s="16">
        <v>0</v>
      </c>
      <c r="E18" s="16">
        <v>0</v>
      </c>
      <c r="F18" s="16">
        <v>0</v>
      </c>
      <c r="G18" s="16">
        <v>0</v>
      </c>
      <c r="H18" s="4"/>
    </row>
    <row r="19" spans="1:8" ht="31.5" x14ac:dyDescent="0.25">
      <c r="A19" s="2"/>
      <c r="B19" s="3" t="s">
        <v>951</v>
      </c>
      <c r="C19" s="16">
        <v>2709</v>
      </c>
      <c r="D19" s="16">
        <v>2689</v>
      </c>
      <c r="E19" s="16">
        <v>20</v>
      </c>
      <c r="F19" s="16">
        <v>697</v>
      </c>
      <c r="G19" s="16">
        <v>0</v>
      </c>
      <c r="H19" s="4"/>
    </row>
    <row r="20" spans="1:8" ht="31.5" x14ac:dyDescent="0.25">
      <c r="A20" s="2" t="s">
        <v>209</v>
      </c>
      <c r="B20" s="3" t="s">
        <v>952</v>
      </c>
      <c r="C20" s="14">
        <f>(C21/C22)*100</f>
        <v>0.29531192321889993</v>
      </c>
      <c r="D20" s="14">
        <f t="shared" ref="D20:G20" si="1">(D21/D22)*100</f>
        <v>0.29750836742283376</v>
      </c>
      <c r="E20" s="14">
        <f t="shared" si="1"/>
        <v>0</v>
      </c>
      <c r="F20" s="14">
        <f t="shared" si="1"/>
        <v>1.1477761836441895</v>
      </c>
      <c r="G20" s="14" t="e">
        <f t="shared" si="1"/>
        <v>#DIV/0!</v>
      </c>
      <c r="H20" s="4"/>
    </row>
    <row r="21" spans="1:8" ht="31.5" x14ac:dyDescent="0.25">
      <c r="A21" s="2"/>
      <c r="B21" s="3" t="s">
        <v>953</v>
      </c>
      <c r="C21" s="16">
        <v>8</v>
      </c>
      <c r="D21" s="16">
        <v>8</v>
      </c>
      <c r="E21" s="16">
        <v>0</v>
      </c>
      <c r="F21" s="16">
        <v>8</v>
      </c>
      <c r="G21" s="16">
        <v>0</v>
      </c>
      <c r="H21" s="4"/>
    </row>
    <row r="22" spans="1:8" ht="31.5" x14ac:dyDescent="0.25">
      <c r="A22" s="2"/>
      <c r="B22" s="3" t="s">
        <v>951</v>
      </c>
      <c r="C22" s="16">
        <v>2709</v>
      </c>
      <c r="D22" s="16">
        <v>2689</v>
      </c>
      <c r="E22" s="16">
        <v>20</v>
      </c>
      <c r="F22" s="16">
        <v>697</v>
      </c>
      <c r="G22" s="16">
        <v>0</v>
      </c>
      <c r="H22" s="4"/>
    </row>
    <row r="23" spans="1:8" s="18" customFormat="1" ht="78.75" x14ac:dyDescent="0.25">
      <c r="A23" s="33" t="s">
        <v>209</v>
      </c>
      <c r="B23" s="34" t="s">
        <v>396</v>
      </c>
      <c r="C23" s="35">
        <f>(C24/C25)*100</f>
        <v>0</v>
      </c>
      <c r="D23" s="4" t="s">
        <v>169</v>
      </c>
      <c r="E23" s="4" t="s">
        <v>169</v>
      </c>
      <c r="F23" s="14">
        <f>(F24/F25)*100</f>
        <v>0</v>
      </c>
      <c r="G23" s="14" t="e">
        <f>(G24/G25)*100</f>
        <v>#DIV/0!</v>
      </c>
      <c r="H23" s="17"/>
    </row>
    <row r="24" spans="1:8" s="18" customFormat="1" ht="63" x14ac:dyDescent="0.25">
      <c r="A24" s="33"/>
      <c r="B24" s="34" t="s">
        <v>210</v>
      </c>
      <c r="C24" s="36">
        <v>0</v>
      </c>
      <c r="D24" s="4" t="s">
        <v>169</v>
      </c>
      <c r="E24" s="4" t="s">
        <v>169</v>
      </c>
      <c r="F24" s="36">
        <v>0</v>
      </c>
      <c r="G24" s="36">
        <v>0</v>
      </c>
      <c r="H24" s="17"/>
    </row>
    <row r="25" spans="1:8" s="18" customFormat="1" ht="47.25" x14ac:dyDescent="0.25">
      <c r="A25" s="33"/>
      <c r="B25" s="34" t="s">
        <v>211</v>
      </c>
      <c r="C25" s="51">
        <v>2709</v>
      </c>
      <c r="D25" s="4" t="s">
        <v>169</v>
      </c>
      <c r="E25" s="4" t="s">
        <v>169</v>
      </c>
      <c r="F25" s="36">
        <v>697</v>
      </c>
      <c r="G25" s="36">
        <v>0</v>
      </c>
      <c r="H25" s="17"/>
    </row>
    <row r="26" spans="1:8" ht="51" customHeight="1" x14ac:dyDescent="0.25">
      <c r="A26" s="12" t="s">
        <v>106</v>
      </c>
      <c r="B26" s="24" t="s">
        <v>107</v>
      </c>
      <c r="C26" s="13"/>
      <c r="D26" s="13"/>
      <c r="E26" s="13"/>
      <c r="F26" s="13"/>
      <c r="G26" s="13"/>
      <c r="H26" s="13"/>
    </row>
    <row r="27" spans="1:8" ht="63" x14ac:dyDescent="0.25">
      <c r="A27" s="2" t="s">
        <v>108</v>
      </c>
      <c r="B27" s="3" t="s">
        <v>954</v>
      </c>
      <c r="C27" s="14">
        <f>(((C28/C30/12)*1000)/((C29/C31/12)*1000))*100</f>
        <v>83.48549342187259</v>
      </c>
      <c r="D27" s="4" t="s">
        <v>169</v>
      </c>
      <c r="E27" s="4" t="s">
        <v>169</v>
      </c>
      <c r="F27" s="14" t="e">
        <f>(((F28/F30/12)*1000)/((F29/F31/12)*1000))*100</f>
        <v>#DIV/0!</v>
      </c>
      <c r="G27" s="14" t="e">
        <f>(((G28/G30/12)*1000)/((G29/G31/12)*1000))*100</f>
        <v>#DIV/0!</v>
      </c>
      <c r="H27" s="4"/>
    </row>
    <row r="28" spans="1:8" ht="110.25" x14ac:dyDescent="0.25">
      <c r="A28" s="61"/>
      <c r="B28" s="3" t="s">
        <v>955</v>
      </c>
      <c r="C28" s="16">
        <v>43616</v>
      </c>
      <c r="D28" s="4" t="s">
        <v>169</v>
      </c>
      <c r="E28" s="4" t="s">
        <v>169</v>
      </c>
      <c r="F28" s="16">
        <v>20552</v>
      </c>
      <c r="G28" s="16">
        <v>0</v>
      </c>
      <c r="H28" s="4"/>
    </row>
    <row r="29" spans="1:8" ht="110.25" x14ac:dyDescent="0.25">
      <c r="A29" s="61"/>
      <c r="B29" s="3" t="s">
        <v>956</v>
      </c>
      <c r="C29" s="16">
        <v>179705.3</v>
      </c>
      <c r="D29" s="4" t="s">
        <v>169</v>
      </c>
      <c r="E29" s="4" t="s">
        <v>169</v>
      </c>
      <c r="F29" s="16">
        <v>0</v>
      </c>
      <c r="G29" s="16">
        <v>0</v>
      </c>
      <c r="H29" s="4"/>
    </row>
    <row r="30" spans="1:8" ht="94.5" x14ac:dyDescent="0.25">
      <c r="A30" s="61"/>
      <c r="B30" s="3" t="s">
        <v>957</v>
      </c>
      <c r="C30" s="16">
        <v>78</v>
      </c>
      <c r="D30" s="4" t="s">
        <v>169</v>
      </c>
      <c r="E30" s="4" t="s">
        <v>169</v>
      </c>
      <c r="F30" s="16">
        <v>35</v>
      </c>
      <c r="G30" s="16">
        <v>0</v>
      </c>
      <c r="H30" s="4"/>
    </row>
    <row r="31" spans="1:8" ht="78.75" x14ac:dyDescent="0.25">
      <c r="A31" s="61"/>
      <c r="B31" s="3" t="s">
        <v>958</v>
      </c>
      <c r="C31" s="16">
        <v>268.3</v>
      </c>
      <c r="D31" s="4" t="s">
        <v>169</v>
      </c>
      <c r="E31" s="4" t="s">
        <v>169</v>
      </c>
      <c r="F31" s="16">
        <v>0</v>
      </c>
      <c r="G31" s="16">
        <v>0</v>
      </c>
      <c r="H31" s="4"/>
    </row>
    <row r="32" spans="1:8" ht="31.5" x14ac:dyDescent="0.25">
      <c r="A32" s="61" t="s">
        <v>959</v>
      </c>
      <c r="B32" s="3" t="s">
        <v>960</v>
      </c>
      <c r="C32" s="14" t="s">
        <v>523</v>
      </c>
      <c r="D32" s="78"/>
      <c r="E32" s="78"/>
      <c r="F32" s="14" t="s">
        <v>523</v>
      </c>
      <c r="G32" s="14" t="s">
        <v>523</v>
      </c>
      <c r="H32" s="4" t="s">
        <v>1110</v>
      </c>
    </row>
    <row r="33" spans="1:8" x14ac:dyDescent="0.25">
      <c r="A33" s="61"/>
      <c r="B33" s="3" t="s">
        <v>157</v>
      </c>
      <c r="C33" s="14">
        <f>((C35+C36)/(C37+C38))*100</f>
        <v>50</v>
      </c>
      <c r="D33" s="78"/>
      <c r="E33" s="78"/>
      <c r="F33" s="14">
        <f t="shared" ref="F33:G33" si="2">((F35+F36)/(F37+F38))*100</f>
        <v>57.74647887323944</v>
      </c>
      <c r="G33" s="14" t="e">
        <f t="shared" si="2"/>
        <v>#DIV/0!</v>
      </c>
      <c r="H33" s="4"/>
    </row>
    <row r="34" spans="1:8" x14ac:dyDescent="0.25">
      <c r="A34" s="61"/>
      <c r="B34" s="3" t="s">
        <v>961</v>
      </c>
      <c r="C34" s="14">
        <f>(C36/(C37+C38))*100</f>
        <v>3.4482758620689653</v>
      </c>
      <c r="D34" s="78"/>
      <c r="E34" s="78"/>
      <c r="F34" s="14">
        <f t="shared" ref="F34:G34" si="3">(F36/(F37+F38))*100</f>
        <v>4.225352112676056</v>
      </c>
      <c r="G34" s="14" t="e">
        <f t="shared" si="3"/>
        <v>#DIV/0!</v>
      </c>
      <c r="H34" s="4"/>
    </row>
    <row r="35" spans="1:8" ht="78.75" x14ac:dyDescent="0.25">
      <c r="A35" s="61"/>
      <c r="B35" s="3" t="s">
        <v>962</v>
      </c>
      <c r="C35" s="16">
        <v>81</v>
      </c>
      <c r="D35" s="79"/>
      <c r="E35" s="79"/>
      <c r="F35" s="16">
        <v>38</v>
      </c>
      <c r="G35" s="16">
        <v>0</v>
      </c>
      <c r="H35" s="4"/>
    </row>
    <row r="36" spans="1:8" ht="78.75" x14ac:dyDescent="0.25">
      <c r="A36" s="61"/>
      <c r="B36" s="3" t="s">
        <v>963</v>
      </c>
      <c r="C36" s="16">
        <v>6</v>
      </c>
      <c r="D36" s="79"/>
      <c r="E36" s="79"/>
      <c r="F36" s="16">
        <v>3</v>
      </c>
      <c r="G36" s="16">
        <v>0</v>
      </c>
      <c r="H36" s="4"/>
    </row>
    <row r="37" spans="1:8" ht="78.75" x14ac:dyDescent="0.25">
      <c r="A37" s="61"/>
      <c r="B37" s="3" t="s">
        <v>964</v>
      </c>
      <c r="C37" s="16">
        <v>168</v>
      </c>
      <c r="D37" s="79"/>
      <c r="E37" s="79"/>
      <c r="F37" s="16">
        <v>68</v>
      </c>
      <c r="G37" s="16">
        <v>0</v>
      </c>
      <c r="H37" s="4"/>
    </row>
    <row r="38" spans="1:8" ht="63" x14ac:dyDescent="0.25">
      <c r="A38" s="61"/>
      <c r="B38" s="3" t="s">
        <v>965</v>
      </c>
      <c r="C38" s="16">
        <v>6</v>
      </c>
      <c r="D38" s="79"/>
      <c r="E38" s="79"/>
      <c r="F38" s="16">
        <v>3</v>
      </c>
      <c r="G38" s="16">
        <v>0</v>
      </c>
      <c r="H38" s="4"/>
    </row>
    <row r="39" spans="1:8" ht="126" x14ac:dyDescent="0.25">
      <c r="A39" s="61" t="s">
        <v>966</v>
      </c>
      <c r="B39" s="3" t="s">
        <v>967</v>
      </c>
      <c r="C39" s="14" t="s">
        <v>523</v>
      </c>
      <c r="D39" s="78"/>
      <c r="E39" s="78"/>
      <c r="F39" s="14" t="s">
        <v>523</v>
      </c>
      <c r="G39" s="14" t="s">
        <v>523</v>
      </c>
      <c r="H39" s="4"/>
    </row>
    <row r="40" spans="1:8" ht="47.25" x14ac:dyDescent="0.25">
      <c r="A40" s="61"/>
      <c r="B40" s="3" t="s">
        <v>974</v>
      </c>
      <c r="C40" s="14">
        <f>(C41/C42)*100</f>
        <v>96.296296296296291</v>
      </c>
      <c r="D40" s="78"/>
      <c r="E40" s="78"/>
      <c r="F40" s="14" t="e">
        <f t="shared" ref="F40:G40" si="4">(F41/F42)*100</f>
        <v>#DIV/0!</v>
      </c>
      <c r="G40" s="14" t="e">
        <f t="shared" si="4"/>
        <v>#DIV/0!</v>
      </c>
      <c r="H40" s="4"/>
    </row>
    <row r="41" spans="1:8" ht="157.5" x14ac:dyDescent="0.25">
      <c r="A41" s="61"/>
      <c r="B41" s="3" t="s">
        <v>968</v>
      </c>
      <c r="C41" s="16">
        <v>26</v>
      </c>
      <c r="D41" s="79"/>
      <c r="E41" s="79"/>
      <c r="F41" s="16">
        <v>0</v>
      </c>
      <c r="G41" s="16">
        <v>0</v>
      </c>
      <c r="H41" s="4"/>
    </row>
    <row r="42" spans="1:8" ht="94.5" x14ac:dyDescent="0.25">
      <c r="A42" s="61"/>
      <c r="B42" s="3" t="s">
        <v>969</v>
      </c>
      <c r="C42" s="16">
        <v>27</v>
      </c>
      <c r="D42" s="79"/>
      <c r="E42" s="79"/>
      <c r="F42" s="16">
        <v>0</v>
      </c>
      <c r="G42" s="16">
        <v>0</v>
      </c>
      <c r="H42" s="4"/>
    </row>
    <row r="43" spans="1:8" ht="40.5" customHeight="1" x14ac:dyDescent="0.25">
      <c r="A43" s="61"/>
      <c r="B43" s="3" t="s">
        <v>973</v>
      </c>
      <c r="C43" s="14">
        <f>(C44/C45)*100</f>
        <v>0</v>
      </c>
      <c r="D43" s="78"/>
      <c r="E43" s="78"/>
      <c r="F43" s="14" t="e">
        <f t="shared" ref="F43:G43" si="5">(F44/F45)*100</f>
        <v>#DIV/0!</v>
      </c>
      <c r="G43" s="14" t="e">
        <f t="shared" si="5"/>
        <v>#DIV/0!</v>
      </c>
      <c r="H43" s="4"/>
    </row>
    <row r="44" spans="1:8" ht="157.5" x14ac:dyDescent="0.25">
      <c r="A44" s="61"/>
      <c r="B44" s="3" t="s">
        <v>968</v>
      </c>
      <c r="C44" s="16">
        <v>0</v>
      </c>
      <c r="D44" s="79"/>
      <c r="E44" s="79"/>
      <c r="F44" s="16">
        <v>0</v>
      </c>
      <c r="G44" s="16">
        <v>0</v>
      </c>
      <c r="H44" s="4"/>
    </row>
    <row r="45" spans="1:8" ht="94.5" x14ac:dyDescent="0.25">
      <c r="A45" s="61"/>
      <c r="B45" s="3" t="s">
        <v>969</v>
      </c>
      <c r="C45" s="16">
        <v>27</v>
      </c>
      <c r="D45" s="79"/>
      <c r="E45" s="79"/>
      <c r="F45" s="16">
        <v>0</v>
      </c>
      <c r="G45" s="16">
        <v>0</v>
      </c>
      <c r="H45" s="4"/>
    </row>
    <row r="46" spans="1:8" ht="63" x14ac:dyDescent="0.25">
      <c r="A46" s="61" t="s">
        <v>970</v>
      </c>
      <c r="B46" s="3" t="s">
        <v>971</v>
      </c>
      <c r="C46" s="14">
        <f>(C47/C48)*100</f>
        <v>17.283950617283949</v>
      </c>
      <c r="D46" s="4"/>
      <c r="E46" s="4"/>
      <c r="F46" s="14">
        <f>(F47/F48)*100</f>
        <v>10.526315789473683</v>
      </c>
      <c r="G46" s="14" t="e">
        <f>(G47/G48)*100</f>
        <v>#DIV/0!</v>
      </c>
      <c r="H46" s="4"/>
    </row>
    <row r="47" spans="1:8" ht="94.5" x14ac:dyDescent="0.25">
      <c r="A47" s="61"/>
      <c r="B47" s="3" t="s">
        <v>972</v>
      </c>
      <c r="C47" s="16">
        <v>14</v>
      </c>
      <c r="D47" s="4"/>
      <c r="E47" s="4"/>
      <c r="F47" s="16">
        <v>4</v>
      </c>
      <c r="G47" s="16">
        <v>0</v>
      </c>
      <c r="H47" s="4"/>
    </row>
    <row r="48" spans="1:8" ht="94.5" x14ac:dyDescent="0.25">
      <c r="A48" s="61"/>
      <c r="B48" s="3" t="s">
        <v>975</v>
      </c>
      <c r="C48" s="16">
        <v>81</v>
      </c>
      <c r="D48" s="4"/>
      <c r="E48" s="4"/>
      <c r="F48" s="16">
        <v>38</v>
      </c>
      <c r="G48" s="16">
        <v>0</v>
      </c>
      <c r="H48" s="4"/>
    </row>
    <row r="49" spans="1:8" ht="54.75" customHeight="1" x14ac:dyDescent="0.25">
      <c r="A49" s="12" t="s">
        <v>109</v>
      </c>
      <c r="B49" s="24" t="s">
        <v>110</v>
      </c>
      <c r="C49" s="13"/>
      <c r="D49" s="13"/>
      <c r="E49" s="13"/>
      <c r="F49" s="13"/>
      <c r="G49" s="13"/>
      <c r="H49" s="13"/>
    </row>
    <row r="50" spans="1:8" ht="31.5" x14ac:dyDescent="0.25">
      <c r="A50" s="2" t="s">
        <v>111</v>
      </c>
      <c r="B50" s="3" t="s">
        <v>112</v>
      </c>
      <c r="C50" s="14">
        <f>C51/C52</f>
        <v>5.1114802510151351</v>
      </c>
      <c r="D50" s="4" t="s">
        <v>169</v>
      </c>
      <c r="E50" s="4" t="s">
        <v>169</v>
      </c>
      <c r="F50" s="14">
        <f>F51/F52</f>
        <v>4.8723098995695837</v>
      </c>
      <c r="G50" s="14" t="e">
        <f>G51/G52</f>
        <v>#DIV/0!</v>
      </c>
      <c r="H50" s="4"/>
    </row>
    <row r="51" spans="1:8" ht="47.25" x14ac:dyDescent="0.25">
      <c r="A51" s="2"/>
      <c r="B51" s="3" t="s">
        <v>113</v>
      </c>
      <c r="C51" s="16">
        <v>13847</v>
      </c>
      <c r="D51" s="4" t="s">
        <v>169</v>
      </c>
      <c r="E51" s="4" t="s">
        <v>169</v>
      </c>
      <c r="F51" s="16">
        <v>3396</v>
      </c>
      <c r="G51" s="16">
        <v>0</v>
      </c>
      <c r="H51" s="4"/>
    </row>
    <row r="52" spans="1:8" ht="31.5" x14ac:dyDescent="0.25">
      <c r="A52" s="2"/>
      <c r="B52" s="3" t="s">
        <v>114</v>
      </c>
      <c r="C52" s="16">
        <v>2709</v>
      </c>
      <c r="D52" s="4" t="s">
        <v>169</v>
      </c>
      <c r="E52" s="4" t="s">
        <v>169</v>
      </c>
      <c r="F52" s="16">
        <v>697</v>
      </c>
      <c r="G52" s="16">
        <v>0</v>
      </c>
      <c r="H52" s="4"/>
    </row>
    <row r="53" spans="1:8" ht="47.25" x14ac:dyDescent="0.25">
      <c r="A53" s="2" t="s">
        <v>115</v>
      </c>
      <c r="B53" s="3" t="s">
        <v>175</v>
      </c>
      <c r="C53" s="4" t="s">
        <v>169</v>
      </c>
      <c r="D53" s="4" t="s">
        <v>169</v>
      </c>
      <c r="E53" s="4" t="s">
        <v>169</v>
      </c>
      <c r="F53" s="4" t="s">
        <v>169</v>
      </c>
      <c r="G53" s="4" t="s">
        <v>169</v>
      </c>
      <c r="H53" s="4"/>
    </row>
    <row r="54" spans="1:8" x14ac:dyDescent="0.25">
      <c r="A54" s="2"/>
      <c r="B54" s="3" t="s">
        <v>176</v>
      </c>
      <c r="C54" s="4" t="s">
        <v>169</v>
      </c>
      <c r="D54" s="4" t="s">
        <v>169</v>
      </c>
      <c r="E54" s="4" t="s">
        <v>169</v>
      </c>
      <c r="F54" s="4" t="s">
        <v>169</v>
      </c>
      <c r="G54" s="4" t="s">
        <v>169</v>
      </c>
      <c r="H54" s="4"/>
    </row>
    <row r="55" spans="1:8" ht="39" customHeight="1" x14ac:dyDescent="0.25">
      <c r="A55" s="2"/>
      <c r="B55" s="3" t="s">
        <v>66</v>
      </c>
      <c r="C55" s="14">
        <f t="shared" ref="C55:C62" si="6">(C64/$C$72)*100</f>
        <v>100</v>
      </c>
      <c r="D55" s="4" t="s">
        <v>169</v>
      </c>
      <c r="E55" s="4" t="s">
        <v>169</v>
      </c>
      <c r="F55" s="4" t="s">
        <v>169</v>
      </c>
      <c r="G55" s="4" t="s">
        <v>169</v>
      </c>
      <c r="H55" s="4"/>
    </row>
    <row r="56" spans="1:8" ht="39" customHeight="1" x14ac:dyDescent="0.25">
      <c r="A56" s="2"/>
      <c r="B56" s="3" t="s">
        <v>67</v>
      </c>
      <c r="C56" s="14">
        <f t="shared" si="6"/>
        <v>100</v>
      </c>
      <c r="D56" s="4" t="s">
        <v>169</v>
      </c>
      <c r="E56" s="4" t="s">
        <v>169</v>
      </c>
      <c r="F56" s="4" t="s">
        <v>169</v>
      </c>
      <c r="G56" s="4" t="s">
        <v>169</v>
      </c>
      <c r="H56" s="4"/>
    </row>
    <row r="57" spans="1:8" ht="39" customHeight="1" x14ac:dyDescent="0.25">
      <c r="A57" s="2"/>
      <c r="B57" s="3" t="s">
        <v>68</v>
      </c>
      <c r="C57" s="14">
        <f t="shared" si="6"/>
        <v>100</v>
      </c>
      <c r="D57" s="4" t="s">
        <v>169</v>
      </c>
      <c r="E57" s="4" t="s">
        <v>169</v>
      </c>
      <c r="F57" s="4" t="s">
        <v>169</v>
      </c>
      <c r="G57" s="4" t="s">
        <v>169</v>
      </c>
      <c r="H57" s="4"/>
    </row>
    <row r="58" spans="1:8" ht="39" customHeight="1" x14ac:dyDescent="0.25">
      <c r="A58" s="2"/>
      <c r="B58" s="3" t="s">
        <v>980</v>
      </c>
      <c r="C58" s="14">
        <f t="shared" si="6"/>
        <v>100</v>
      </c>
      <c r="D58" s="4" t="s">
        <v>169</v>
      </c>
      <c r="E58" s="4" t="s">
        <v>169</v>
      </c>
      <c r="F58" s="4" t="s">
        <v>169</v>
      </c>
      <c r="G58" s="4" t="s">
        <v>169</v>
      </c>
      <c r="H58" s="4"/>
    </row>
    <row r="59" spans="1:8" ht="39" customHeight="1" x14ac:dyDescent="0.25">
      <c r="A59" s="2"/>
      <c r="B59" s="3" t="s">
        <v>981</v>
      </c>
      <c r="C59" s="14">
        <f t="shared" si="6"/>
        <v>100</v>
      </c>
      <c r="D59" s="4" t="s">
        <v>169</v>
      </c>
      <c r="E59" s="4" t="s">
        <v>169</v>
      </c>
      <c r="F59" s="4" t="s">
        <v>169</v>
      </c>
      <c r="G59" s="4" t="s">
        <v>169</v>
      </c>
      <c r="H59" s="4"/>
    </row>
    <row r="60" spans="1:8" ht="39" customHeight="1" x14ac:dyDescent="0.25">
      <c r="A60" s="2"/>
      <c r="B60" s="3" t="s">
        <v>982</v>
      </c>
      <c r="C60" s="14">
        <f t="shared" si="6"/>
        <v>100</v>
      </c>
      <c r="D60" s="4" t="s">
        <v>169</v>
      </c>
      <c r="E60" s="4" t="s">
        <v>169</v>
      </c>
      <c r="F60" s="4" t="s">
        <v>169</v>
      </c>
      <c r="G60" s="4" t="s">
        <v>169</v>
      </c>
      <c r="H60" s="4"/>
    </row>
    <row r="61" spans="1:8" ht="39" customHeight="1" x14ac:dyDescent="0.25">
      <c r="A61" s="2"/>
      <c r="B61" s="3" t="s">
        <v>983</v>
      </c>
      <c r="C61" s="14">
        <f t="shared" si="6"/>
        <v>100</v>
      </c>
      <c r="D61" s="4" t="s">
        <v>169</v>
      </c>
      <c r="E61" s="4" t="s">
        <v>169</v>
      </c>
      <c r="F61" s="4" t="s">
        <v>169</v>
      </c>
      <c r="G61" s="4" t="s">
        <v>169</v>
      </c>
      <c r="H61" s="4"/>
    </row>
    <row r="62" spans="1:8" ht="39" customHeight="1" x14ac:dyDescent="0.25">
      <c r="A62" s="2"/>
      <c r="B62" s="3" t="s">
        <v>979</v>
      </c>
      <c r="C62" s="14">
        <f t="shared" si="6"/>
        <v>100</v>
      </c>
      <c r="D62" s="4" t="s">
        <v>169</v>
      </c>
      <c r="E62" s="4" t="s">
        <v>169</v>
      </c>
      <c r="F62" s="4" t="s">
        <v>169</v>
      </c>
      <c r="G62" s="4" t="s">
        <v>169</v>
      </c>
      <c r="H62" s="4"/>
    </row>
    <row r="63" spans="1:8" ht="47.25" x14ac:dyDescent="0.25">
      <c r="A63" s="2"/>
      <c r="B63" s="3" t="s">
        <v>116</v>
      </c>
      <c r="C63" s="4" t="s">
        <v>169</v>
      </c>
      <c r="D63" s="4" t="s">
        <v>169</v>
      </c>
      <c r="E63" s="4" t="s">
        <v>169</v>
      </c>
      <c r="F63" s="4" t="s">
        <v>169</v>
      </c>
      <c r="G63" s="4" t="s">
        <v>169</v>
      </c>
      <c r="H63" s="4"/>
    </row>
    <row r="64" spans="1:8" x14ac:dyDescent="0.25">
      <c r="A64" s="2"/>
      <c r="B64" s="3" t="s">
        <v>89</v>
      </c>
      <c r="C64" s="16">
        <v>3</v>
      </c>
      <c r="D64" s="4" t="s">
        <v>169</v>
      </c>
      <c r="E64" s="4" t="s">
        <v>169</v>
      </c>
      <c r="F64" s="4" t="s">
        <v>169</v>
      </c>
      <c r="G64" s="4" t="s">
        <v>169</v>
      </c>
      <c r="H64" s="4"/>
    </row>
    <row r="65" spans="1:8" x14ac:dyDescent="0.25">
      <c r="A65" s="2"/>
      <c r="B65" s="3" t="s">
        <v>67</v>
      </c>
      <c r="C65" s="16">
        <v>3</v>
      </c>
      <c r="D65" s="4" t="s">
        <v>169</v>
      </c>
      <c r="E65" s="4" t="s">
        <v>169</v>
      </c>
      <c r="F65" s="4" t="s">
        <v>169</v>
      </c>
      <c r="G65" s="4" t="s">
        <v>169</v>
      </c>
      <c r="H65" s="4"/>
    </row>
    <row r="66" spans="1:8" x14ac:dyDescent="0.25">
      <c r="A66" s="2"/>
      <c r="B66" s="3" t="s">
        <v>68</v>
      </c>
      <c r="C66" s="16">
        <v>3</v>
      </c>
      <c r="D66" s="4" t="s">
        <v>169</v>
      </c>
      <c r="E66" s="4" t="s">
        <v>169</v>
      </c>
      <c r="F66" s="4" t="s">
        <v>169</v>
      </c>
      <c r="G66" s="4" t="s">
        <v>169</v>
      </c>
      <c r="H66" s="4"/>
    </row>
    <row r="67" spans="1:8" x14ac:dyDescent="0.25">
      <c r="A67" s="2"/>
      <c r="B67" s="3" t="s">
        <v>980</v>
      </c>
      <c r="C67" s="16">
        <v>3</v>
      </c>
      <c r="D67" s="4" t="s">
        <v>169</v>
      </c>
      <c r="E67" s="4" t="s">
        <v>169</v>
      </c>
      <c r="F67" s="4" t="s">
        <v>169</v>
      </c>
      <c r="G67" s="4" t="s">
        <v>169</v>
      </c>
      <c r="H67" s="4"/>
    </row>
    <row r="68" spans="1:8" x14ac:dyDescent="0.25">
      <c r="A68" s="2"/>
      <c r="B68" s="3" t="s">
        <v>981</v>
      </c>
      <c r="C68" s="16">
        <v>3</v>
      </c>
      <c r="D68" s="4" t="s">
        <v>169</v>
      </c>
      <c r="E68" s="4" t="s">
        <v>169</v>
      </c>
      <c r="F68" s="4" t="s">
        <v>169</v>
      </c>
      <c r="G68" s="4" t="s">
        <v>169</v>
      </c>
      <c r="H68" s="4"/>
    </row>
    <row r="69" spans="1:8" x14ac:dyDescent="0.25">
      <c r="A69" s="2"/>
      <c r="B69" s="3" t="s">
        <v>982</v>
      </c>
      <c r="C69" s="16">
        <v>3</v>
      </c>
      <c r="D69" s="4" t="s">
        <v>169</v>
      </c>
      <c r="E69" s="4" t="s">
        <v>169</v>
      </c>
      <c r="F69" s="4" t="s">
        <v>169</v>
      </c>
      <c r="G69" s="4" t="s">
        <v>169</v>
      </c>
      <c r="H69" s="4"/>
    </row>
    <row r="70" spans="1:8" x14ac:dyDescent="0.25">
      <c r="A70" s="2"/>
      <c r="B70" s="3" t="s">
        <v>983</v>
      </c>
      <c r="C70" s="16">
        <v>3</v>
      </c>
      <c r="D70" s="4" t="s">
        <v>169</v>
      </c>
      <c r="E70" s="4" t="s">
        <v>169</v>
      </c>
      <c r="F70" s="4" t="s">
        <v>169</v>
      </c>
      <c r="G70" s="4" t="s">
        <v>169</v>
      </c>
      <c r="H70" s="4"/>
    </row>
    <row r="71" spans="1:8" x14ac:dyDescent="0.25">
      <c r="A71" s="2"/>
      <c r="B71" s="3" t="s">
        <v>979</v>
      </c>
      <c r="C71" s="16">
        <v>3</v>
      </c>
      <c r="D71" s="4" t="s">
        <v>169</v>
      </c>
      <c r="E71" s="4" t="s">
        <v>169</v>
      </c>
      <c r="F71" s="4" t="s">
        <v>169</v>
      </c>
      <c r="G71" s="4" t="s">
        <v>169</v>
      </c>
      <c r="H71" s="4"/>
    </row>
    <row r="72" spans="1:8" ht="47.25" x14ac:dyDescent="0.25">
      <c r="A72" s="2"/>
      <c r="B72" s="3" t="s">
        <v>117</v>
      </c>
      <c r="C72" s="16">
        <v>3</v>
      </c>
      <c r="D72" s="4" t="s">
        <v>169</v>
      </c>
      <c r="E72" s="4" t="s">
        <v>169</v>
      </c>
      <c r="F72" s="4" t="s">
        <v>169</v>
      </c>
      <c r="G72" s="4" t="s">
        <v>169</v>
      </c>
      <c r="H72" s="4"/>
    </row>
    <row r="73" spans="1:8" ht="66.75" customHeight="1" x14ac:dyDescent="0.25">
      <c r="A73" s="2" t="s">
        <v>118</v>
      </c>
      <c r="B73" s="3" t="s">
        <v>213</v>
      </c>
      <c r="C73" s="4" t="s">
        <v>169</v>
      </c>
      <c r="D73" s="4" t="s">
        <v>169</v>
      </c>
      <c r="E73" s="4" t="s">
        <v>169</v>
      </c>
      <c r="F73" s="4" t="s">
        <v>169</v>
      </c>
      <c r="G73" s="4" t="s">
        <v>169</v>
      </c>
      <c r="H73" s="4"/>
    </row>
    <row r="74" spans="1:8" ht="32.25" customHeight="1" x14ac:dyDescent="0.25">
      <c r="A74" s="2"/>
      <c r="B74" s="3" t="s">
        <v>157</v>
      </c>
      <c r="C74" s="14">
        <f>(C75/C78)*100</f>
        <v>1.845699520118125</v>
      </c>
      <c r="D74" s="4"/>
      <c r="E74" s="4"/>
      <c r="F74" s="14">
        <f>(F75/F78)*100</f>
        <v>1.7216642754662841</v>
      </c>
      <c r="G74" s="14" t="e">
        <f>(G75/G78)*100</f>
        <v>#DIV/0!</v>
      </c>
      <c r="H74" s="4"/>
    </row>
    <row r="75" spans="1:8" ht="63" x14ac:dyDescent="0.25">
      <c r="A75" s="2"/>
      <c r="B75" s="3" t="s">
        <v>119</v>
      </c>
      <c r="C75" s="16">
        <v>50</v>
      </c>
      <c r="D75" s="4" t="s">
        <v>169</v>
      </c>
      <c r="E75" s="4" t="s">
        <v>169</v>
      </c>
      <c r="F75" s="16">
        <v>12</v>
      </c>
      <c r="G75" s="16">
        <v>0</v>
      </c>
      <c r="H75" s="4"/>
    </row>
    <row r="76" spans="1:8" ht="27" customHeight="1" x14ac:dyDescent="0.25">
      <c r="A76" s="2"/>
      <c r="B76" s="3" t="s">
        <v>177</v>
      </c>
      <c r="C76" s="14">
        <f>(C77/C78)*100</f>
        <v>1.3289036544850499</v>
      </c>
      <c r="D76" s="4"/>
      <c r="E76" s="4"/>
      <c r="F76" s="14">
        <f>(F77/F78)*100</f>
        <v>1.0043041606886656</v>
      </c>
      <c r="G76" s="14" t="e">
        <f>(G77/G78)*100</f>
        <v>#DIV/0!</v>
      </c>
      <c r="H76" s="4"/>
    </row>
    <row r="77" spans="1:8" ht="63" x14ac:dyDescent="0.25">
      <c r="A77" s="2"/>
      <c r="B77" s="3" t="s">
        <v>120</v>
      </c>
      <c r="C77" s="16">
        <v>36</v>
      </c>
      <c r="D77" s="4" t="s">
        <v>169</v>
      </c>
      <c r="E77" s="4" t="s">
        <v>169</v>
      </c>
      <c r="F77" s="16">
        <v>7</v>
      </c>
      <c r="G77" s="16">
        <v>0</v>
      </c>
      <c r="H77" s="4"/>
    </row>
    <row r="78" spans="1:8" ht="31.5" x14ac:dyDescent="0.25">
      <c r="A78" s="2"/>
      <c r="B78" s="3" t="s">
        <v>114</v>
      </c>
      <c r="C78" s="16">
        <v>2709</v>
      </c>
      <c r="D78" s="4" t="s">
        <v>169</v>
      </c>
      <c r="E78" s="4" t="s">
        <v>169</v>
      </c>
      <c r="F78" s="16">
        <v>697</v>
      </c>
      <c r="G78" s="16">
        <v>0</v>
      </c>
      <c r="H78" s="4"/>
    </row>
    <row r="79" spans="1:8" ht="69" customHeight="1" x14ac:dyDescent="0.25">
      <c r="A79" s="12" t="s">
        <v>121</v>
      </c>
      <c r="B79" s="24" t="s">
        <v>122</v>
      </c>
      <c r="C79" s="13"/>
      <c r="D79" s="13">
        <v>0</v>
      </c>
      <c r="E79" s="13">
        <v>0</v>
      </c>
      <c r="F79" s="13">
        <v>0</v>
      </c>
      <c r="G79" s="13">
        <v>0</v>
      </c>
      <c r="H79" s="13"/>
    </row>
    <row r="80" spans="1:8" ht="42.75" customHeight="1" x14ac:dyDescent="0.25">
      <c r="A80" s="2" t="s">
        <v>123</v>
      </c>
      <c r="B80" s="3" t="s">
        <v>124</v>
      </c>
      <c r="C80" s="14">
        <f>(C81+F82+G83)/(C84+F85+G86)*100</f>
        <v>33.333333333333329</v>
      </c>
      <c r="D80" s="4" t="s">
        <v>169</v>
      </c>
      <c r="E80" s="4" t="s">
        <v>169</v>
      </c>
      <c r="F80" s="14">
        <f>(C81+F82+G83)/(C84+F85+G86)*100</f>
        <v>33.333333333333329</v>
      </c>
      <c r="G80" s="14">
        <f>(C81+F82+G83)/(C84+F85+G86)*100</f>
        <v>33.333333333333329</v>
      </c>
      <c r="H80" s="4"/>
    </row>
    <row r="81" spans="1:8" ht="63" x14ac:dyDescent="0.25">
      <c r="A81" s="2"/>
      <c r="B81" s="3" t="s">
        <v>399</v>
      </c>
      <c r="C81" s="16">
        <v>1</v>
      </c>
      <c r="D81" s="4" t="s">
        <v>169</v>
      </c>
      <c r="E81" s="4" t="s">
        <v>169</v>
      </c>
      <c r="F81" s="4" t="s">
        <v>169</v>
      </c>
      <c r="G81" s="4" t="s">
        <v>169</v>
      </c>
      <c r="H81" s="4"/>
    </row>
    <row r="82" spans="1:8" ht="31.5" x14ac:dyDescent="0.25">
      <c r="A82" s="2"/>
      <c r="B82" s="3" t="s">
        <v>400</v>
      </c>
      <c r="C82" s="4" t="s">
        <v>169</v>
      </c>
      <c r="D82" s="4" t="s">
        <v>169</v>
      </c>
      <c r="E82" s="4" t="s">
        <v>169</v>
      </c>
      <c r="F82" s="16">
        <v>2</v>
      </c>
      <c r="G82" s="4" t="s">
        <v>169</v>
      </c>
      <c r="H82" s="4"/>
    </row>
    <row r="83" spans="1:8" ht="30.75" customHeight="1" x14ac:dyDescent="0.25">
      <c r="A83" s="2"/>
      <c r="B83" s="3" t="s">
        <v>401</v>
      </c>
      <c r="C83" s="4" t="s">
        <v>169</v>
      </c>
      <c r="D83" s="4" t="s">
        <v>169</v>
      </c>
      <c r="E83" s="4" t="s">
        <v>169</v>
      </c>
      <c r="F83" s="4" t="s">
        <v>169</v>
      </c>
      <c r="G83" s="16">
        <v>0</v>
      </c>
      <c r="H83" s="4"/>
    </row>
    <row r="84" spans="1:8" ht="47.25" x14ac:dyDescent="0.25">
      <c r="A84" s="2"/>
      <c r="B84" s="3" t="s">
        <v>984</v>
      </c>
      <c r="C84" s="16">
        <v>5</v>
      </c>
      <c r="D84" s="4" t="s">
        <v>169</v>
      </c>
      <c r="E84" s="4" t="s">
        <v>169</v>
      </c>
      <c r="F84" s="4" t="s">
        <v>169</v>
      </c>
      <c r="G84" s="4" t="s">
        <v>169</v>
      </c>
      <c r="H84" s="4"/>
    </row>
    <row r="85" spans="1:8" ht="31.5" x14ac:dyDescent="0.25">
      <c r="A85" s="2"/>
      <c r="B85" s="3" t="s">
        <v>985</v>
      </c>
      <c r="C85" s="4" t="s">
        <v>169</v>
      </c>
      <c r="D85" s="4" t="s">
        <v>169</v>
      </c>
      <c r="E85" s="4" t="s">
        <v>169</v>
      </c>
      <c r="F85" s="16">
        <v>2</v>
      </c>
      <c r="G85" s="4" t="s">
        <v>169</v>
      </c>
      <c r="H85" s="4"/>
    </row>
    <row r="86" spans="1:8" ht="27" customHeight="1" x14ac:dyDescent="0.25">
      <c r="A86" s="2"/>
      <c r="B86" s="3" t="s">
        <v>986</v>
      </c>
      <c r="C86" s="4" t="s">
        <v>169</v>
      </c>
      <c r="D86" s="4" t="s">
        <v>169</v>
      </c>
      <c r="E86" s="4" t="s">
        <v>169</v>
      </c>
      <c r="F86" s="4" t="s">
        <v>169</v>
      </c>
      <c r="G86" s="16">
        <v>2</v>
      </c>
      <c r="H86" s="4"/>
    </row>
    <row r="87" spans="1:8" ht="53.25" customHeight="1" x14ac:dyDescent="0.25">
      <c r="A87" s="12" t="s">
        <v>125</v>
      </c>
      <c r="B87" s="24" t="s">
        <v>126</v>
      </c>
      <c r="C87" s="13"/>
      <c r="D87" s="13"/>
      <c r="E87" s="13"/>
      <c r="F87" s="13"/>
      <c r="G87" s="13"/>
      <c r="H87" s="13"/>
    </row>
    <row r="88" spans="1:8" ht="47.25" x14ac:dyDescent="0.25">
      <c r="A88" s="2" t="s">
        <v>127</v>
      </c>
      <c r="B88" s="3" t="s">
        <v>128</v>
      </c>
      <c r="C88" s="14">
        <f>C89/C90</f>
        <v>47.015873015873019</v>
      </c>
      <c r="D88" s="4" t="s">
        <v>169</v>
      </c>
      <c r="E88" s="4" t="s">
        <v>169</v>
      </c>
      <c r="F88" s="4" t="s">
        <v>169</v>
      </c>
      <c r="G88" s="4" t="s">
        <v>169</v>
      </c>
      <c r="H88" s="4"/>
    </row>
    <row r="89" spans="1:8" ht="47.25" x14ac:dyDescent="0.25">
      <c r="A89" s="2"/>
      <c r="B89" s="3" t="s">
        <v>129</v>
      </c>
      <c r="C89" s="16">
        <v>127366</v>
      </c>
      <c r="D89" s="4" t="s">
        <v>169</v>
      </c>
      <c r="E89" s="4" t="s">
        <v>169</v>
      </c>
      <c r="F89" s="4" t="s">
        <v>169</v>
      </c>
      <c r="G89" s="4" t="s">
        <v>169</v>
      </c>
      <c r="H89" s="4"/>
    </row>
    <row r="90" spans="1:8" ht="31.5" x14ac:dyDescent="0.25">
      <c r="A90" s="2"/>
      <c r="B90" s="3" t="s">
        <v>114</v>
      </c>
      <c r="C90" s="16">
        <v>2709</v>
      </c>
      <c r="D90" s="4" t="s">
        <v>169</v>
      </c>
      <c r="E90" s="4" t="s">
        <v>169</v>
      </c>
      <c r="F90" s="4" t="s">
        <v>169</v>
      </c>
      <c r="G90" s="4" t="s">
        <v>169</v>
      </c>
      <c r="H90" s="4"/>
    </row>
    <row r="91" spans="1:8" ht="47.25" x14ac:dyDescent="0.25">
      <c r="A91" s="33" t="s">
        <v>130</v>
      </c>
      <c r="B91" s="34" t="s">
        <v>131</v>
      </c>
      <c r="C91" s="35">
        <f>(C92/C93)*100</f>
        <v>6.968107658244743</v>
      </c>
      <c r="D91" s="4" t="s">
        <v>169</v>
      </c>
      <c r="E91" s="4" t="s">
        <v>169</v>
      </c>
      <c r="F91" s="4" t="s">
        <v>169</v>
      </c>
      <c r="G91" s="4" t="s">
        <v>169</v>
      </c>
      <c r="H91" s="4"/>
    </row>
    <row r="92" spans="1:8" ht="63" x14ac:dyDescent="0.25">
      <c r="A92" s="33"/>
      <c r="B92" s="34" t="s">
        <v>132</v>
      </c>
      <c r="C92" s="36">
        <v>8875</v>
      </c>
      <c r="D92" s="4" t="s">
        <v>169</v>
      </c>
      <c r="E92" s="4" t="s">
        <v>169</v>
      </c>
      <c r="F92" s="4" t="s">
        <v>169</v>
      </c>
      <c r="G92" s="4" t="s">
        <v>169</v>
      </c>
      <c r="H92" s="4"/>
    </row>
    <row r="93" spans="1:8" ht="47.25" x14ac:dyDescent="0.25">
      <c r="A93" s="33"/>
      <c r="B93" s="34" t="s">
        <v>129</v>
      </c>
      <c r="C93" s="36">
        <v>127366</v>
      </c>
      <c r="D93" s="4" t="s">
        <v>169</v>
      </c>
      <c r="E93" s="4" t="s">
        <v>169</v>
      </c>
      <c r="F93" s="4" t="s">
        <v>169</v>
      </c>
      <c r="G93" s="4" t="s">
        <v>169</v>
      </c>
      <c r="H93" s="4"/>
    </row>
    <row r="94" spans="1:8" ht="78.75" x14ac:dyDescent="0.25">
      <c r="A94" s="33" t="s">
        <v>1065</v>
      </c>
      <c r="B94" s="34" t="s">
        <v>1066</v>
      </c>
      <c r="C94" s="4" t="s">
        <v>169</v>
      </c>
      <c r="D94" s="4" t="s">
        <v>169</v>
      </c>
      <c r="E94" s="4" t="s">
        <v>169</v>
      </c>
      <c r="F94" s="4" t="s">
        <v>169</v>
      </c>
      <c r="G94" s="4" t="s">
        <v>169</v>
      </c>
      <c r="H94" s="4"/>
    </row>
    <row r="95" spans="1:8" x14ac:dyDescent="0.25">
      <c r="A95" s="33"/>
      <c r="B95" s="34" t="s">
        <v>1067</v>
      </c>
      <c r="C95" s="43">
        <f>(C98/C$101)*100</f>
        <v>0</v>
      </c>
      <c r="D95" s="4" t="s">
        <v>169</v>
      </c>
      <c r="E95" s="4" t="s">
        <v>169</v>
      </c>
      <c r="F95" s="4" t="s">
        <v>169</v>
      </c>
      <c r="G95" s="4" t="s">
        <v>169</v>
      </c>
      <c r="H95" s="4"/>
    </row>
    <row r="96" spans="1:8" x14ac:dyDescent="0.25">
      <c r="A96" s="33"/>
      <c r="B96" s="34" t="s">
        <v>1068</v>
      </c>
      <c r="C96" s="43">
        <f>(C99/C$101)*100</f>
        <v>0</v>
      </c>
      <c r="D96" s="4"/>
      <c r="E96" s="4"/>
      <c r="F96" s="4"/>
      <c r="G96" s="4"/>
      <c r="H96" s="4"/>
    </row>
    <row r="97" spans="1:8" ht="31.5" x14ac:dyDescent="0.25">
      <c r="A97" s="33"/>
      <c r="B97" s="34" t="s">
        <v>1069</v>
      </c>
      <c r="C97" s="43">
        <f>(C100/C$101)*100</f>
        <v>1.623667226732409</v>
      </c>
      <c r="D97" s="4"/>
      <c r="E97" s="4"/>
      <c r="F97" s="4"/>
      <c r="G97" s="4"/>
      <c r="H97" s="4"/>
    </row>
    <row r="98" spans="1:8" x14ac:dyDescent="0.25">
      <c r="A98" s="33"/>
      <c r="B98" s="34" t="s">
        <v>1067</v>
      </c>
      <c r="C98" s="36">
        <v>0</v>
      </c>
      <c r="D98" s="4"/>
      <c r="E98" s="4"/>
      <c r="F98" s="4"/>
      <c r="G98" s="4"/>
      <c r="H98" s="4"/>
    </row>
    <row r="99" spans="1:8" x14ac:dyDescent="0.25">
      <c r="A99" s="33"/>
      <c r="B99" s="34" t="s">
        <v>1068</v>
      </c>
      <c r="C99" s="36">
        <v>0</v>
      </c>
      <c r="D99" s="4" t="s">
        <v>169</v>
      </c>
      <c r="E99" s="4" t="s">
        <v>169</v>
      </c>
      <c r="F99" s="4" t="s">
        <v>169</v>
      </c>
      <c r="G99" s="4" t="s">
        <v>169</v>
      </c>
      <c r="H99" s="4"/>
    </row>
    <row r="100" spans="1:8" ht="31.5" x14ac:dyDescent="0.25">
      <c r="A100" s="33"/>
      <c r="B100" s="34" t="s">
        <v>1069</v>
      </c>
      <c r="C100" s="36">
        <v>2068</v>
      </c>
      <c r="D100" s="4" t="s">
        <v>169</v>
      </c>
      <c r="E100" s="4" t="s">
        <v>169</v>
      </c>
      <c r="F100" s="4" t="s">
        <v>169</v>
      </c>
      <c r="G100" s="4" t="s">
        <v>169</v>
      </c>
      <c r="H100" s="4"/>
    </row>
    <row r="101" spans="1:8" ht="47.25" x14ac:dyDescent="0.25">
      <c r="A101" s="33"/>
      <c r="B101" s="34" t="s">
        <v>129</v>
      </c>
      <c r="C101" s="36">
        <v>127366</v>
      </c>
      <c r="D101" s="4" t="s">
        <v>169</v>
      </c>
      <c r="E101" s="4" t="s">
        <v>169</v>
      </c>
      <c r="F101" s="4" t="s">
        <v>169</v>
      </c>
      <c r="G101" s="4" t="s">
        <v>169</v>
      </c>
      <c r="H101" s="4"/>
    </row>
    <row r="102" spans="1:8" ht="47.25" x14ac:dyDescent="0.25">
      <c r="A102" s="12" t="s">
        <v>133</v>
      </c>
      <c r="B102" s="24" t="s">
        <v>134</v>
      </c>
      <c r="C102" s="13"/>
      <c r="D102" s="13"/>
      <c r="E102" s="13"/>
      <c r="F102" s="13"/>
      <c r="G102" s="13"/>
      <c r="H102" s="13"/>
    </row>
    <row r="103" spans="1:8" ht="31.5" x14ac:dyDescent="0.25">
      <c r="A103" s="2" t="s">
        <v>135</v>
      </c>
      <c r="B103" s="3" t="s">
        <v>136</v>
      </c>
      <c r="C103" s="14">
        <f>(C104/C105)*100</f>
        <v>0</v>
      </c>
      <c r="D103" s="4" t="s">
        <v>169</v>
      </c>
      <c r="E103" s="4" t="s">
        <v>169</v>
      </c>
      <c r="F103" s="4" t="s">
        <v>169</v>
      </c>
      <c r="G103" s="4" t="s">
        <v>169</v>
      </c>
      <c r="H103" s="4"/>
    </row>
    <row r="104" spans="1:8" ht="47.25" x14ac:dyDescent="0.25">
      <c r="A104" s="2"/>
      <c r="B104" s="3" t="s">
        <v>137</v>
      </c>
      <c r="C104" s="16">
        <v>0</v>
      </c>
      <c r="D104" s="4" t="s">
        <v>169</v>
      </c>
      <c r="E104" s="4" t="s">
        <v>169</v>
      </c>
      <c r="F104" s="4" t="s">
        <v>169</v>
      </c>
      <c r="G104" s="4" t="s">
        <v>169</v>
      </c>
      <c r="H104" s="4"/>
    </row>
    <row r="105" spans="1:8" ht="47.25" x14ac:dyDescent="0.25">
      <c r="A105" s="2"/>
      <c r="B105" s="3" t="s">
        <v>138</v>
      </c>
      <c r="C105" s="16">
        <v>3</v>
      </c>
      <c r="D105" s="4" t="s">
        <v>169</v>
      </c>
      <c r="E105" s="4" t="s">
        <v>169</v>
      </c>
      <c r="F105" s="4" t="s">
        <v>169</v>
      </c>
      <c r="G105" s="4" t="s">
        <v>169</v>
      </c>
      <c r="H105" s="4"/>
    </row>
    <row r="106" spans="1:8" ht="63" x14ac:dyDescent="0.25">
      <c r="A106" s="12" t="s">
        <v>139</v>
      </c>
      <c r="B106" s="24" t="s">
        <v>140</v>
      </c>
      <c r="C106" s="13"/>
      <c r="D106" s="13"/>
      <c r="E106" s="13"/>
      <c r="F106" s="13"/>
      <c r="G106" s="13"/>
      <c r="H106" s="13"/>
    </row>
    <row r="107" spans="1:8" ht="47.25" x14ac:dyDescent="0.25">
      <c r="A107" s="2" t="s">
        <v>141</v>
      </c>
      <c r="B107" s="3" t="s">
        <v>987</v>
      </c>
      <c r="C107" s="14">
        <f>(C108/C109)*100</f>
        <v>0</v>
      </c>
      <c r="D107" s="14">
        <f>(D108/D109)*100</f>
        <v>0</v>
      </c>
      <c r="E107" s="14" t="e">
        <f>(E108/E109)*100</f>
        <v>#DIV/0!</v>
      </c>
      <c r="F107" s="4" t="s">
        <v>169</v>
      </c>
      <c r="G107" s="4" t="s">
        <v>169</v>
      </c>
      <c r="H107" s="4"/>
    </row>
    <row r="108" spans="1:8" ht="63" x14ac:dyDescent="0.25">
      <c r="A108" s="2"/>
      <c r="B108" s="3" t="s">
        <v>988</v>
      </c>
      <c r="C108" s="14">
        <f>D108+E108</f>
        <v>0</v>
      </c>
      <c r="D108" s="16">
        <v>0</v>
      </c>
      <c r="E108" s="16">
        <v>0</v>
      </c>
      <c r="F108" s="4" t="s">
        <v>169</v>
      </c>
      <c r="G108" s="4" t="s">
        <v>169</v>
      </c>
      <c r="H108" s="4"/>
    </row>
    <row r="109" spans="1:8" ht="47.25" x14ac:dyDescent="0.25">
      <c r="A109" s="2"/>
      <c r="B109" s="3" t="s">
        <v>989</v>
      </c>
      <c r="C109" s="14">
        <f>D109+E109</f>
        <v>3</v>
      </c>
      <c r="D109" s="16">
        <v>3</v>
      </c>
      <c r="E109" s="16">
        <v>0</v>
      </c>
      <c r="F109" s="4" t="s">
        <v>169</v>
      </c>
      <c r="G109" s="4" t="s">
        <v>169</v>
      </c>
      <c r="H109" s="4"/>
    </row>
    <row r="110" spans="1:8" ht="47.25" x14ac:dyDescent="0.25">
      <c r="A110" s="2" t="s">
        <v>142</v>
      </c>
      <c r="B110" s="3" t="s">
        <v>990</v>
      </c>
      <c r="C110" s="14">
        <f>(C111/C112)*100</f>
        <v>0</v>
      </c>
      <c r="D110" s="14"/>
      <c r="E110" s="14" t="e">
        <f>(E111/E112)*100</f>
        <v>#DIV/0!</v>
      </c>
      <c r="F110" s="4" t="s">
        <v>169</v>
      </c>
      <c r="G110" s="4" t="s">
        <v>169</v>
      </c>
      <c r="H110" s="4"/>
    </row>
    <row r="111" spans="1:8" ht="63" x14ac:dyDescent="0.25">
      <c r="A111" s="2"/>
      <c r="B111" s="3" t="s">
        <v>991</v>
      </c>
      <c r="C111" s="14">
        <f>D111+E111</f>
        <v>0</v>
      </c>
      <c r="D111" s="16">
        <v>0</v>
      </c>
      <c r="E111" s="16">
        <v>0</v>
      </c>
      <c r="F111" s="4" t="s">
        <v>169</v>
      </c>
      <c r="G111" s="4" t="s">
        <v>169</v>
      </c>
      <c r="H111" s="4"/>
    </row>
    <row r="112" spans="1:8" ht="47.25" x14ac:dyDescent="0.25">
      <c r="A112" s="2"/>
      <c r="B112" s="3" t="s">
        <v>992</v>
      </c>
      <c r="C112" s="14">
        <f>D112+E112</f>
        <v>3</v>
      </c>
      <c r="D112" s="16">
        <v>3</v>
      </c>
      <c r="E112" s="16">
        <v>0</v>
      </c>
      <c r="F112" s="4" t="s">
        <v>169</v>
      </c>
      <c r="G112" s="4" t="s">
        <v>169</v>
      </c>
      <c r="H112" s="4"/>
    </row>
  </sheetData>
  <pageMargins left="0.51181102362204722" right="0.31496062992125984" top="0.55118110236220474" bottom="0.35433070866141736" header="0.31496062992125984" footer="0.31496062992125984"/>
  <pageSetup paperSize="9" scale="5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02"/>
  <sheetViews>
    <sheetView workbookViewId="0">
      <pane xSplit="1" ySplit="1" topLeftCell="B14" activePane="bottomRight" state="frozen"/>
      <selection pane="topRight" activeCell="B1" sqref="B1"/>
      <selection pane="bottomLeft" activeCell="A2" sqref="A2"/>
      <selection pane="bottomRight" activeCell="H7" sqref="H7"/>
    </sheetView>
  </sheetViews>
  <sheetFormatPr defaultColWidth="9.140625" defaultRowHeight="15.75" x14ac:dyDescent="0.25"/>
  <cols>
    <col min="1" max="1" width="11.140625" style="5" customWidth="1"/>
    <col min="2" max="2" width="103.140625" style="7" customWidth="1"/>
    <col min="3" max="3" width="20" style="9" customWidth="1"/>
    <col min="4" max="4" width="23.5703125" style="9" customWidth="1"/>
    <col min="5" max="16384" width="9.140625" style="1"/>
  </cols>
  <sheetData>
    <row r="1" spans="1:6" x14ac:dyDescent="0.25">
      <c r="A1" s="6" t="s">
        <v>0</v>
      </c>
      <c r="B1" s="6" t="s">
        <v>1</v>
      </c>
      <c r="C1" s="8" t="s">
        <v>303</v>
      </c>
      <c r="D1" s="8"/>
      <c r="F1" s="62"/>
    </row>
    <row r="2" spans="1:6" x14ac:dyDescent="0.25">
      <c r="A2" s="10" t="s">
        <v>178</v>
      </c>
      <c r="B2" s="21" t="s">
        <v>179</v>
      </c>
      <c r="C2" s="11"/>
      <c r="D2" s="11"/>
      <c r="F2" s="62"/>
    </row>
    <row r="3" spans="1:6" x14ac:dyDescent="0.25">
      <c r="A3" s="12" t="s">
        <v>143</v>
      </c>
      <c r="B3" s="19" t="s">
        <v>144</v>
      </c>
      <c r="C3" s="13"/>
      <c r="D3" s="13"/>
      <c r="F3" s="62"/>
    </row>
    <row r="4" spans="1:6" ht="63" x14ac:dyDescent="0.25">
      <c r="A4" s="2" t="s">
        <v>222</v>
      </c>
      <c r="B4" s="3" t="s">
        <v>1070</v>
      </c>
      <c r="C4" s="14" t="e">
        <f>(C5/C6)*100</f>
        <v>#DIV/0!</v>
      </c>
      <c r="D4" s="4"/>
      <c r="F4" s="62"/>
    </row>
    <row r="5" spans="1:6" ht="31.5" x14ac:dyDescent="0.25">
      <c r="A5" s="2"/>
      <c r="B5" s="3" t="s">
        <v>1071</v>
      </c>
      <c r="C5" s="16"/>
      <c r="D5" s="4"/>
      <c r="F5" s="62"/>
    </row>
    <row r="6" spans="1:6" x14ac:dyDescent="0.25">
      <c r="A6" s="2"/>
      <c r="B6" s="3" t="s">
        <v>1072</v>
      </c>
      <c r="C6" s="16"/>
      <c r="D6" s="4"/>
      <c r="F6" s="62"/>
    </row>
    <row r="7" spans="1:6" ht="63" x14ac:dyDescent="0.25">
      <c r="A7" s="2" t="s">
        <v>906</v>
      </c>
      <c r="B7" s="3" t="s">
        <v>907</v>
      </c>
      <c r="C7" s="14" t="s">
        <v>523</v>
      </c>
      <c r="D7" s="4"/>
      <c r="F7" s="62"/>
    </row>
    <row r="8" spans="1:6" x14ac:dyDescent="0.25">
      <c r="A8" s="2"/>
      <c r="B8" s="3" t="s">
        <v>908</v>
      </c>
      <c r="C8" s="14" t="e">
        <f>(C9/C$22)*100</f>
        <v>#DIV/0!</v>
      </c>
      <c r="D8" s="4"/>
      <c r="F8" s="62"/>
    </row>
    <row r="9" spans="1:6" x14ac:dyDescent="0.25">
      <c r="A9" s="2"/>
      <c r="B9" s="3" t="s">
        <v>915</v>
      </c>
      <c r="C9" s="16"/>
      <c r="D9" s="4"/>
      <c r="F9" s="62"/>
    </row>
    <row r="10" spans="1:6" x14ac:dyDescent="0.25">
      <c r="A10" s="2"/>
      <c r="B10" s="3" t="s">
        <v>909</v>
      </c>
      <c r="C10" s="14" t="e">
        <f>(C11/C$22)*100</f>
        <v>#DIV/0!</v>
      </c>
      <c r="D10" s="4"/>
      <c r="F10" s="62"/>
    </row>
    <row r="11" spans="1:6" x14ac:dyDescent="0.25">
      <c r="A11" s="2"/>
      <c r="B11" s="3" t="s">
        <v>915</v>
      </c>
      <c r="C11" s="16"/>
      <c r="D11" s="4"/>
      <c r="F11" s="62"/>
    </row>
    <row r="12" spans="1:6" x14ac:dyDescent="0.25">
      <c r="A12" s="2"/>
      <c r="B12" s="3" t="s">
        <v>910</v>
      </c>
      <c r="C12" s="14" t="e">
        <f>(C13/C$22)*100</f>
        <v>#DIV/0!</v>
      </c>
      <c r="D12" s="4"/>
      <c r="F12" s="62"/>
    </row>
    <row r="13" spans="1:6" x14ac:dyDescent="0.25">
      <c r="A13" s="2"/>
      <c r="B13" s="3" t="s">
        <v>915</v>
      </c>
      <c r="C13" s="16"/>
      <c r="D13" s="4"/>
      <c r="F13" s="62"/>
    </row>
    <row r="14" spans="1:6" x14ac:dyDescent="0.25">
      <c r="A14" s="2"/>
      <c r="B14" s="3" t="s">
        <v>911</v>
      </c>
      <c r="C14" s="14" t="e">
        <f>(C15/C$22)*100</f>
        <v>#DIV/0!</v>
      </c>
      <c r="D14" s="4"/>
      <c r="F14" s="62"/>
    </row>
    <row r="15" spans="1:6" x14ac:dyDescent="0.25">
      <c r="A15" s="2"/>
      <c r="B15" s="3" t="s">
        <v>915</v>
      </c>
      <c r="C15" s="16"/>
      <c r="D15" s="4"/>
      <c r="F15" s="62"/>
    </row>
    <row r="16" spans="1:6" x14ac:dyDescent="0.25">
      <c r="A16" s="2"/>
      <c r="B16" s="3" t="s">
        <v>912</v>
      </c>
      <c r="C16" s="14" t="e">
        <f>(C17/C$22)*100</f>
        <v>#DIV/0!</v>
      </c>
      <c r="D16" s="4"/>
      <c r="F16" s="62"/>
    </row>
    <row r="17" spans="1:6" x14ac:dyDescent="0.25">
      <c r="A17" s="2"/>
      <c r="B17" s="3" t="s">
        <v>915</v>
      </c>
      <c r="C17" s="16"/>
      <c r="D17" s="4"/>
      <c r="F17" s="62"/>
    </row>
    <row r="18" spans="1:6" ht="31.5" x14ac:dyDescent="0.25">
      <c r="A18" s="2"/>
      <c r="B18" s="3" t="s">
        <v>913</v>
      </c>
      <c r="C18" s="14" t="e">
        <f>(C19/C$22)*100</f>
        <v>#DIV/0!</v>
      </c>
      <c r="D18" s="4"/>
      <c r="F18" s="62"/>
    </row>
    <row r="19" spans="1:6" x14ac:dyDescent="0.25">
      <c r="A19" s="2"/>
      <c r="B19" s="3" t="s">
        <v>915</v>
      </c>
      <c r="C19" s="16"/>
      <c r="D19" s="4"/>
      <c r="F19" s="62"/>
    </row>
    <row r="20" spans="1:6" x14ac:dyDescent="0.25">
      <c r="A20" s="2"/>
      <c r="B20" s="3" t="s">
        <v>914</v>
      </c>
      <c r="C20" s="14" t="e">
        <f>(C21/C$22)*100</f>
        <v>#DIV/0!</v>
      </c>
      <c r="D20" s="4"/>
      <c r="F20" s="62"/>
    </row>
    <row r="21" spans="1:6" x14ac:dyDescent="0.25">
      <c r="A21" s="2"/>
      <c r="B21" s="3" t="s">
        <v>915</v>
      </c>
      <c r="C21" s="16"/>
      <c r="D21" s="4"/>
      <c r="F21" s="62"/>
    </row>
    <row r="22" spans="1:6" ht="31.5" x14ac:dyDescent="0.25">
      <c r="A22" s="2"/>
      <c r="B22" s="3" t="s">
        <v>916</v>
      </c>
      <c r="C22" s="16"/>
      <c r="D22" s="4"/>
      <c r="F22" s="62"/>
    </row>
    <row r="23" spans="1:6" ht="31.5" x14ac:dyDescent="0.25">
      <c r="A23" s="12" t="s">
        <v>145</v>
      </c>
      <c r="B23" s="19" t="s">
        <v>146</v>
      </c>
      <c r="C23" s="13"/>
      <c r="D23" s="13"/>
      <c r="F23" s="62"/>
    </row>
    <row r="24" spans="1:6" ht="63" x14ac:dyDescent="0.25">
      <c r="A24" s="2" t="s">
        <v>147</v>
      </c>
      <c r="B24" s="3" t="s">
        <v>917</v>
      </c>
      <c r="C24" s="14" t="s">
        <v>523</v>
      </c>
      <c r="D24" s="4"/>
      <c r="F24" s="62"/>
    </row>
    <row r="25" spans="1:6" x14ac:dyDescent="0.25">
      <c r="A25" s="2"/>
      <c r="B25" s="3" t="s">
        <v>555</v>
      </c>
      <c r="C25" s="14" t="e">
        <f>(C26/C27)*100</f>
        <v>#DIV/0!</v>
      </c>
      <c r="D25" s="4"/>
      <c r="F25" s="62"/>
    </row>
    <row r="26" spans="1:6" ht="31.5" x14ac:dyDescent="0.25">
      <c r="A26" s="2"/>
      <c r="B26" s="3" t="s">
        <v>921</v>
      </c>
      <c r="C26" s="16"/>
      <c r="D26" s="4"/>
      <c r="F26" s="62"/>
    </row>
    <row r="27" spans="1:6" ht="31.5" x14ac:dyDescent="0.25">
      <c r="A27" s="2"/>
      <c r="B27" s="3" t="s">
        <v>920</v>
      </c>
      <c r="C27" s="16"/>
      <c r="D27" s="4"/>
      <c r="F27" s="62"/>
    </row>
    <row r="28" spans="1:6" x14ac:dyDescent="0.25">
      <c r="A28" s="2"/>
      <c r="B28" s="3" t="s">
        <v>918</v>
      </c>
      <c r="C28" s="14" t="e">
        <f>(C29/C30)*100</f>
        <v>#DIV/0!</v>
      </c>
      <c r="D28" s="4"/>
      <c r="F28" s="62"/>
    </row>
    <row r="29" spans="1:6" ht="31.5" x14ac:dyDescent="0.25">
      <c r="A29" s="2"/>
      <c r="B29" s="3" t="s">
        <v>921</v>
      </c>
      <c r="C29" s="16"/>
      <c r="D29" s="4"/>
      <c r="F29" s="62"/>
    </row>
    <row r="30" spans="1:6" ht="31.5" x14ac:dyDescent="0.25">
      <c r="A30" s="2"/>
      <c r="B30" s="3" t="s">
        <v>920</v>
      </c>
      <c r="C30" s="16"/>
      <c r="D30" s="4"/>
      <c r="F30" s="62"/>
    </row>
    <row r="31" spans="1:6" x14ac:dyDescent="0.25">
      <c r="A31" s="2"/>
      <c r="B31" s="3" t="s">
        <v>919</v>
      </c>
      <c r="C31" s="14" t="e">
        <f>(C32/C33)*100</f>
        <v>#DIV/0!</v>
      </c>
      <c r="D31" s="4"/>
      <c r="F31" s="62"/>
    </row>
    <row r="32" spans="1:6" ht="31.5" x14ac:dyDescent="0.25">
      <c r="A32" s="2"/>
      <c r="B32" s="3" t="s">
        <v>921</v>
      </c>
      <c r="C32" s="16"/>
      <c r="D32" s="4"/>
      <c r="F32" s="62"/>
    </row>
    <row r="33" spans="1:6" ht="31.5" x14ac:dyDescent="0.25">
      <c r="A33" s="2"/>
      <c r="B33" s="3" t="s">
        <v>920</v>
      </c>
      <c r="C33" s="16"/>
      <c r="D33" s="4"/>
      <c r="F33" s="62"/>
    </row>
    <row r="34" spans="1:6" ht="47.25" x14ac:dyDescent="0.25">
      <c r="A34" s="2" t="s">
        <v>922</v>
      </c>
      <c r="B34" s="22" t="s">
        <v>923</v>
      </c>
      <c r="C34" s="14" t="s">
        <v>523</v>
      </c>
      <c r="D34" s="4"/>
      <c r="F34" s="62"/>
    </row>
    <row r="35" spans="1:6" x14ac:dyDescent="0.25">
      <c r="A35" s="2"/>
      <c r="B35" s="22" t="s">
        <v>555</v>
      </c>
      <c r="C35" s="14" t="e">
        <f>(C36/C37)*100</f>
        <v>#DIV/0!</v>
      </c>
      <c r="D35" s="4"/>
      <c r="F35" s="62"/>
    </row>
    <row r="36" spans="1:6" ht="31.5" x14ac:dyDescent="0.25">
      <c r="A36" s="2"/>
      <c r="B36" s="22" t="s">
        <v>925</v>
      </c>
      <c r="C36" s="16"/>
      <c r="D36" s="4"/>
      <c r="F36" s="62"/>
    </row>
    <row r="37" spans="1:6" x14ac:dyDescent="0.25">
      <c r="A37" s="2"/>
      <c r="B37" s="22" t="s">
        <v>926</v>
      </c>
      <c r="C37" s="16"/>
      <c r="D37" s="4"/>
      <c r="F37" s="62"/>
    </row>
    <row r="38" spans="1:6" x14ac:dyDescent="0.25">
      <c r="A38" s="2"/>
      <c r="B38" s="22" t="s">
        <v>918</v>
      </c>
      <c r="C38" s="14" t="e">
        <f>(C39/C40)*100</f>
        <v>#DIV/0!</v>
      </c>
      <c r="D38" s="4"/>
      <c r="F38" s="62"/>
    </row>
    <row r="39" spans="1:6" ht="31.5" x14ac:dyDescent="0.25">
      <c r="A39" s="2"/>
      <c r="B39" s="22" t="s">
        <v>925</v>
      </c>
      <c r="C39" s="16"/>
      <c r="D39" s="4"/>
      <c r="F39" s="62"/>
    </row>
    <row r="40" spans="1:6" x14ac:dyDescent="0.25">
      <c r="A40" s="2"/>
      <c r="B40" s="22" t="s">
        <v>926</v>
      </c>
      <c r="C40" s="16"/>
      <c r="D40" s="4"/>
      <c r="F40" s="62"/>
    </row>
    <row r="41" spans="1:6" x14ac:dyDescent="0.25">
      <c r="A41" s="2"/>
      <c r="B41" s="22" t="s">
        <v>924</v>
      </c>
      <c r="C41" s="14" t="e">
        <f>(C42/C43)*100</f>
        <v>#DIV/0!</v>
      </c>
      <c r="D41" s="4"/>
      <c r="F41" s="62"/>
    </row>
    <row r="42" spans="1:6" ht="31.5" x14ac:dyDescent="0.25">
      <c r="A42" s="2"/>
      <c r="B42" s="22" t="s">
        <v>925</v>
      </c>
      <c r="C42" s="16"/>
      <c r="D42" s="4"/>
      <c r="F42" s="62"/>
    </row>
    <row r="43" spans="1:6" x14ac:dyDescent="0.25">
      <c r="A43" s="2"/>
      <c r="B43" s="22" t="s">
        <v>926</v>
      </c>
      <c r="C43" s="16"/>
      <c r="D43" s="4"/>
      <c r="F43" s="62"/>
    </row>
    <row r="44" spans="1:6" ht="31.5" x14ac:dyDescent="0.25">
      <c r="A44" s="2" t="s">
        <v>927</v>
      </c>
      <c r="B44" s="22" t="s">
        <v>928</v>
      </c>
      <c r="C44" s="14" t="s">
        <v>523</v>
      </c>
      <c r="D44" s="4"/>
      <c r="F44" s="62"/>
    </row>
    <row r="45" spans="1:6" x14ac:dyDescent="0.25">
      <c r="A45" s="2"/>
      <c r="B45" s="22" t="s">
        <v>930</v>
      </c>
      <c r="C45" s="14" t="e">
        <f>(C46/C$51)*100</f>
        <v>#DIV/0!</v>
      </c>
      <c r="D45" s="4"/>
      <c r="F45" s="62"/>
    </row>
    <row r="46" spans="1:6" ht="31.5" x14ac:dyDescent="0.25">
      <c r="A46" s="2"/>
      <c r="B46" s="22" t="s">
        <v>929</v>
      </c>
      <c r="C46" s="16"/>
      <c r="D46" s="4"/>
      <c r="F46" s="62"/>
    </row>
    <row r="47" spans="1:6" x14ac:dyDescent="0.25">
      <c r="A47" s="2"/>
      <c r="B47" s="22" t="s">
        <v>931</v>
      </c>
      <c r="C47" s="14" t="e">
        <f>(C48/C$51)*100</f>
        <v>#DIV/0!</v>
      </c>
      <c r="D47" s="4"/>
      <c r="F47" s="62"/>
    </row>
    <row r="48" spans="1:6" ht="31.5" x14ac:dyDescent="0.25">
      <c r="A48" s="2"/>
      <c r="B48" s="22" t="s">
        <v>929</v>
      </c>
      <c r="C48" s="16"/>
      <c r="D48" s="4"/>
      <c r="F48" s="62"/>
    </row>
    <row r="49" spans="1:6" x14ac:dyDescent="0.25">
      <c r="A49" s="2"/>
      <c r="B49" s="22" t="s">
        <v>932</v>
      </c>
      <c r="C49" s="14" t="e">
        <f>(C50/C$51)*100</f>
        <v>#DIV/0!</v>
      </c>
      <c r="D49" s="4"/>
      <c r="F49" s="62"/>
    </row>
    <row r="50" spans="1:6" ht="31.5" x14ac:dyDescent="0.25">
      <c r="A50" s="2"/>
      <c r="B50" s="22" t="s">
        <v>929</v>
      </c>
      <c r="C50" s="16"/>
      <c r="D50" s="4"/>
      <c r="F50" s="62"/>
    </row>
    <row r="51" spans="1:6" ht="31.5" x14ac:dyDescent="0.25">
      <c r="A51" s="2"/>
      <c r="B51" s="22" t="s">
        <v>933</v>
      </c>
      <c r="C51" s="16"/>
      <c r="D51" s="4"/>
      <c r="F51" s="62"/>
    </row>
    <row r="52" spans="1:6" ht="31.5" x14ac:dyDescent="0.25">
      <c r="A52" s="25" t="s">
        <v>223</v>
      </c>
      <c r="B52" s="19" t="s">
        <v>224</v>
      </c>
      <c r="C52" s="13"/>
      <c r="D52" s="13"/>
      <c r="F52" s="62"/>
    </row>
    <row r="53" spans="1:6" ht="63" x14ac:dyDescent="0.25">
      <c r="A53" s="2" t="s">
        <v>225</v>
      </c>
      <c r="B53" s="3" t="s">
        <v>226</v>
      </c>
      <c r="C53" s="4" t="s">
        <v>169</v>
      </c>
      <c r="D53" s="4"/>
      <c r="F53" s="62"/>
    </row>
    <row r="54" spans="1:6" x14ac:dyDescent="0.25">
      <c r="A54" s="2"/>
      <c r="B54" s="3" t="s">
        <v>227</v>
      </c>
      <c r="C54" s="14" t="e">
        <f>(C56/C58)*100</f>
        <v>#DIV/0!</v>
      </c>
      <c r="D54" s="4"/>
      <c r="F54" s="62"/>
    </row>
    <row r="55" spans="1:6" x14ac:dyDescent="0.25">
      <c r="A55" s="2"/>
      <c r="B55" s="3" t="s">
        <v>228</v>
      </c>
      <c r="C55" s="14" t="e">
        <f>(C57/C58)*100</f>
        <v>#DIV/0!</v>
      </c>
      <c r="D55" s="4"/>
      <c r="F55" s="62"/>
    </row>
    <row r="56" spans="1:6" ht="63" x14ac:dyDescent="0.25">
      <c r="A56" s="2"/>
      <c r="B56" s="3" t="s">
        <v>229</v>
      </c>
      <c r="C56" s="16"/>
      <c r="D56" s="4"/>
      <c r="F56" s="62"/>
    </row>
    <row r="57" spans="1:6" ht="63" x14ac:dyDescent="0.25">
      <c r="A57" s="2"/>
      <c r="B57" s="3" t="s">
        <v>230</v>
      </c>
      <c r="C57" s="16"/>
      <c r="D57" s="4"/>
      <c r="F57" s="62"/>
    </row>
    <row r="58" spans="1:6" ht="47.25" x14ac:dyDescent="0.25">
      <c r="A58" s="2"/>
      <c r="B58" s="3" t="s">
        <v>231</v>
      </c>
      <c r="C58" s="16"/>
      <c r="D58" s="4"/>
      <c r="F58" s="62"/>
    </row>
    <row r="59" spans="1:6" ht="47.25" x14ac:dyDescent="0.25">
      <c r="A59" s="12" t="s">
        <v>232</v>
      </c>
      <c r="B59" s="19" t="s">
        <v>233</v>
      </c>
      <c r="C59" s="13"/>
      <c r="D59" s="13"/>
      <c r="F59" s="62"/>
    </row>
    <row r="60" spans="1:6" ht="47.25" x14ac:dyDescent="0.25">
      <c r="A60" s="2" t="s">
        <v>234</v>
      </c>
      <c r="B60" s="3" t="s">
        <v>235</v>
      </c>
      <c r="C60" s="14" t="e">
        <f>(C61/C62)*100</f>
        <v>#DIV/0!</v>
      </c>
      <c r="D60" s="4"/>
      <c r="F60" s="62"/>
    </row>
    <row r="61" spans="1:6" ht="47.25" x14ac:dyDescent="0.25">
      <c r="A61" s="2"/>
      <c r="B61" s="3" t="s">
        <v>236</v>
      </c>
      <c r="C61" s="16"/>
      <c r="D61" s="4"/>
      <c r="F61" s="62"/>
    </row>
    <row r="62" spans="1:6" ht="31.5" x14ac:dyDescent="0.25">
      <c r="A62" s="2"/>
      <c r="B62" s="3" t="s">
        <v>237</v>
      </c>
      <c r="C62" s="16"/>
      <c r="D62" s="4"/>
      <c r="F62" s="62"/>
    </row>
    <row r="63" spans="1:6" ht="31.5" x14ac:dyDescent="0.25">
      <c r="A63" s="2" t="s">
        <v>238</v>
      </c>
      <c r="B63" s="22" t="s">
        <v>239</v>
      </c>
      <c r="C63" s="4" t="s">
        <v>169</v>
      </c>
      <c r="D63" s="4"/>
      <c r="F63" s="62"/>
    </row>
    <row r="64" spans="1:6" x14ac:dyDescent="0.25">
      <c r="A64" s="2"/>
      <c r="B64" s="22" t="s">
        <v>157</v>
      </c>
      <c r="C64" s="14" t="e">
        <f>(C66/C68)*100</f>
        <v>#DIV/0!</v>
      </c>
      <c r="D64" s="4"/>
      <c r="F64" s="62"/>
    </row>
    <row r="65" spans="1:6" x14ac:dyDescent="0.25">
      <c r="A65" s="2"/>
      <c r="B65" s="22" t="s">
        <v>177</v>
      </c>
      <c r="C65" s="14" t="e">
        <f>(C67/C68)*100</f>
        <v>#DIV/0!</v>
      </c>
      <c r="D65" s="4"/>
      <c r="F65" s="62"/>
    </row>
    <row r="66" spans="1:6" ht="47.25" x14ac:dyDescent="0.25">
      <c r="A66" s="2"/>
      <c r="B66" s="22" t="s">
        <v>240</v>
      </c>
      <c r="C66" s="16"/>
      <c r="D66" s="4"/>
      <c r="F66" s="62"/>
    </row>
    <row r="67" spans="1:6" ht="47.25" x14ac:dyDescent="0.25">
      <c r="A67" s="2"/>
      <c r="B67" s="22" t="s">
        <v>241</v>
      </c>
      <c r="C67" s="16"/>
      <c r="D67" s="4"/>
      <c r="F67" s="62"/>
    </row>
    <row r="68" spans="1:6" ht="31.5" x14ac:dyDescent="0.25">
      <c r="A68" s="2"/>
      <c r="B68" s="22" t="s">
        <v>242</v>
      </c>
      <c r="C68" s="16"/>
      <c r="D68" s="4"/>
      <c r="F68" s="62"/>
    </row>
    <row r="69" spans="1:6" ht="47.25" x14ac:dyDescent="0.25">
      <c r="A69" s="12" t="s">
        <v>243</v>
      </c>
      <c r="B69" s="19" t="s">
        <v>244</v>
      </c>
      <c r="C69" s="13"/>
      <c r="D69" s="13"/>
      <c r="F69" s="62"/>
    </row>
    <row r="70" spans="1:6" ht="31.5" x14ac:dyDescent="0.25">
      <c r="A70" s="2" t="s">
        <v>245</v>
      </c>
      <c r="B70" s="3" t="s">
        <v>246</v>
      </c>
      <c r="C70" s="14" t="s">
        <v>169</v>
      </c>
      <c r="D70" s="4"/>
      <c r="F70" s="62"/>
    </row>
    <row r="71" spans="1:6" x14ac:dyDescent="0.25">
      <c r="A71" s="2"/>
      <c r="B71" s="3" t="s">
        <v>157</v>
      </c>
      <c r="C71" s="14" t="e">
        <f>(C75/C76)*100</f>
        <v>#DIV/0!</v>
      </c>
      <c r="D71" s="4"/>
      <c r="F71" s="62"/>
    </row>
    <row r="72" spans="1:6" x14ac:dyDescent="0.25">
      <c r="A72" s="2"/>
      <c r="B72" s="3" t="s">
        <v>247</v>
      </c>
      <c r="C72" s="14" t="e">
        <f>(C77/C80)*100</f>
        <v>#DIV/0!</v>
      </c>
      <c r="D72" s="4"/>
      <c r="F72" s="62"/>
    </row>
    <row r="73" spans="1:6" x14ac:dyDescent="0.25">
      <c r="A73" s="2"/>
      <c r="B73" s="3" t="s">
        <v>248</v>
      </c>
      <c r="C73" s="14" t="e">
        <f t="shared" ref="C73:C74" si="0">(C78/C81)*100</f>
        <v>#DIV/0!</v>
      </c>
      <c r="D73" s="4"/>
      <c r="F73" s="62"/>
    </row>
    <row r="74" spans="1:6" x14ac:dyDescent="0.25">
      <c r="A74" s="2"/>
      <c r="B74" s="3" t="s">
        <v>249</v>
      </c>
      <c r="C74" s="14" t="e">
        <f t="shared" si="0"/>
        <v>#DIV/0!</v>
      </c>
      <c r="D74" s="4"/>
      <c r="F74" s="62"/>
    </row>
    <row r="75" spans="1:6" ht="47.25" x14ac:dyDescent="0.25">
      <c r="A75" s="2"/>
      <c r="B75" s="3" t="s">
        <v>940</v>
      </c>
      <c r="C75" s="16"/>
      <c r="D75" s="4"/>
      <c r="F75" s="62"/>
    </row>
    <row r="76" spans="1:6" ht="47.25" x14ac:dyDescent="0.25">
      <c r="A76" s="2"/>
      <c r="B76" s="3" t="s">
        <v>941</v>
      </c>
      <c r="C76" s="16"/>
      <c r="D76" s="4"/>
      <c r="F76" s="62"/>
    </row>
    <row r="77" spans="1:6" ht="31.5" x14ac:dyDescent="0.25">
      <c r="A77" s="2"/>
      <c r="B77" s="3" t="s">
        <v>934</v>
      </c>
      <c r="C77" s="16"/>
      <c r="D77" s="4"/>
      <c r="F77" s="62"/>
    </row>
    <row r="78" spans="1:6" ht="47.25" x14ac:dyDescent="0.25">
      <c r="A78" s="2"/>
      <c r="B78" s="3" t="s">
        <v>935</v>
      </c>
      <c r="C78" s="16"/>
      <c r="D78" s="4"/>
      <c r="F78" s="62"/>
    </row>
    <row r="79" spans="1:6" ht="47.25" x14ac:dyDescent="0.25">
      <c r="A79" s="2"/>
      <c r="B79" s="3" t="s">
        <v>936</v>
      </c>
      <c r="C79" s="16"/>
      <c r="D79" s="4"/>
      <c r="F79" s="62"/>
    </row>
    <row r="80" spans="1:6" ht="47.25" x14ac:dyDescent="0.25">
      <c r="A80" s="2"/>
      <c r="B80" s="3" t="s">
        <v>937</v>
      </c>
      <c r="C80" s="16"/>
      <c r="D80" s="4"/>
      <c r="F80" s="62"/>
    </row>
    <row r="81" spans="1:6" ht="47.25" x14ac:dyDescent="0.25">
      <c r="A81" s="2"/>
      <c r="B81" s="3" t="s">
        <v>938</v>
      </c>
      <c r="C81" s="16"/>
      <c r="D81" s="4"/>
      <c r="F81" s="62"/>
    </row>
    <row r="82" spans="1:6" ht="47.25" x14ac:dyDescent="0.25">
      <c r="A82" s="2"/>
      <c r="B82" s="3" t="s">
        <v>939</v>
      </c>
      <c r="C82" s="16"/>
      <c r="D82" s="4"/>
      <c r="F82" s="62"/>
    </row>
    <row r="83" spans="1:6" ht="31.5" x14ac:dyDescent="0.25">
      <c r="A83" s="12" t="s">
        <v>250</v>
      </c>
      <c r="B83" s="19" t="s">
        <v>252</v>
      </c>
      <c r="C83" s="13"/>
      <c r="D83" s="13"/>
      <c r="F83" s="62"/>
    </row>
    <row r="84" spans="1:6" ht="31.5" x14ac:dyDescent="0.25">
      <c r="A84" s="2" t="s">
        <v>251</v>
      </c>
      <c r="B84" s="3" t="s">
        <v>1073</v>
      </c>
      <c r="C84" s="14" t="e">
        <f>(C85/C86)*100</f>
        <v>#DIV/0!</v>
      </c>
      <c r="D84" s="4"/>
      <c r="F84" s="62"/>
    </row>
    <row r="85" spans="1:6" ht="31.5" x14ac:dyDescent="0.25">
      <c r="A85" s="2"/>
      <c r="B85" s="3" t="s">
        <v>1074</v>
      </c>
      <c r="C85" s="16"/>
      <c r="D85" s="4"/>
      <c r="F85" s="62"/>
    </row>
    <row r="86" spans="1:6" x14ac:dyDescent="0.25">
      <c r="A86" s="2"/>
      <c r="B86" s="3" t="s">
        <v>253</v>
      </c>
      <c r="C86" s="16"/>
      <c r="D86" s="4"/>
      <c r="F86" s="62"/>
    </row>
    <row r="87" spans="1:6" ht="31.5" x14ac:dyDescent="0.25">
      <c r="A87" s="12" t="s">
        <v>254</v>
      </c>
      <c r="B87" s="19" t="s">
        <v>256</v>
      </c>
      <c r="C87" s="13"/>
      <c r="D87" s="13"/>
      <c r="F87" s="62"/>
    </row>
    <row r="88" spans="1:6" ht="31.5" x14ac:dyDescent="0.25">
      <c r="A88" s="2" t="s">
        <v>255</v>
      </c>
      <c r="B88" s="3" t="s">
        <v>257</v>
      </c>
      <c r="C88" s="14" t="e">
        <f>(C89/C90)*100</f>
        <v>#DIV/0!</v>
      </c>
      <c r="D88" s="4"/>
      <c r="F88" s="62"/>
    </row>
    <row r="89" spans="1:6" ht="47.25" x14ac:dyDescent="0.25">
      <c r="A89" s="2"/>
      <c r="B89" s="3" t="s">
        <v>258</v>
      </c>
      <c r="C89" s="16"/>
      <c r="D89" s="4"/>
      <c r="F89" s="62"/>
    </row>
    <row r="90" spans="1:6" ht="31.5" x14ac:dyDescent="0.25">
      <c r="A90" s="2"/>
      <c r="B90" s="3" t="s">
        <v>259</v>
      </c>
      <c r="C90" s="16"/>
      <c r="D90" s="4"/>
      <c r="F90" s="62"/>
    </row>
    <row r="91" spans="1:6" ht="47.25" x14ac:dyDescent="0.25">
      <c r="A91" s="25" t="s">
        <v>260</v>
      </c>
      <c r="B91" s="19" t="s">
        <v>262</v>
      </c>
      <c r="C91" s="13"/>
      <c r="D91" s="13"/>
      <c r="F91" s="62"/>
    </row>
    <row r="92" spans="1:6" ht="31.5" x14ac:dyDescent="0.25">
      <c r="A92" s="2" t="s">
        <v>261</v>
      </c>
      <c r="B92" s="3" t="s">
        <v>263</v>
      </c>
      <c r="C92" s="4" t="s">
        <v>169</v>
      </c>
      <c r="D92" s="4"/>
      <c r="F92" s="62"/>
    </row>
    <row r="93" spans="1:6" x14ac:dyDescent="0.25">
      <c r="A93" s="2"/>
      <c r="B93" s="3" t="s">
        <v>264</v>
      </c>
      <c r="C93" s="14" t="e">
        <f>(C95/C97)*100</f>
        <v>#DIV/0!</v>
      </c>
      <c r="D93" s="4"/>
      <c r="F93" s="62"/>
    </row>
    <row r="94" spans="1:6" x14ac:dyDescent="0.25">
      <c r="A94" s="2"/>
      <c r="B94" s="3" t="s">
        <v>265</v>
      </c>
      <c r="C94" s="14" t="e">
        <f>(C96/C98)*100</f>
        <v>#DIV/0!</v>
      </c>
      <c r="D94" s="4"/>
      <c r="F94" s="62"/>
    </row>
    <row r="95" spans="1:6" ht="47.25" x14ac:dyDescent="0.25">
      <c r="A95" s="2"/>
      <c r="B95" s="3" t="s">
        <v>266</v>
      </c>
      <c r="C95" s="16"/>
      <c r="D95" s="4"/>
      <c r="F95" s="62"/>
    </row>
    <row r="96" spans="1:6" ht="47.25" x14ac:dyDescent="0.25">
      <c r="A96" s="2"/>
      <c r="B96" s="3" t="s">
        <v>267</v>
      </c>
      <c r="C96" s="16"/>
      <c r="D96" s="4"/>
      <c r="F96" s="62"/>
    </row>
    <row r="97" spans="1:6" ht="31.5" x14ac:dyDescent="0.25">
      <c r="A97" s="2"/>
      <c r="B97" s="3" t="s">
        <v>268</v>
      </c>
      <c r="C97" s="16"/>
      <c r="D97" s="4"/>
      <c r="F97" s="62"/>
    </row>
    <row r="98" spans="1:6" ht="31.5" x14ac:dyDescent="0.25">
      <c r="A98" s="2"/>
      <c r="B98" s="3" t="s">
        <v>269</v>
      </c>
      <c r="C98" s="16"/>
      <c r="D98" s="4"/>
      <c r="F98" s="62"/>
    </row>
    <row r="99" spans="1:6" ht="31.5" x14ac:dyDescent="0.25">
      <c r="A99" s="25" t="s">
        <v>943</v>
      </c>
      <c r="B99" s="19" t="s">
        <v>942</v>
      </c>
      <c r="C99" s="13"/>
      <c r="D99" s="13"/>
      <c r="F99" s="62"/>
    </row>
    <row r="100" spans="1:6" ht="47.25" x14ac:dyDescent="0.25">
      <c r="A100" s="2" t="s">
        <v>944</v>
      </c>
      <c r="B100" s="3" t="s">
        <v>945</v>
      </c>
      <c r="C100" s="14" t="e">
        <f>(C101/C102)*100</f>
        <v>#DIV/0!</v>
      </c>
      <c r="D100" s="4"/>
      <c r="F100" s="62"/>
    </row>
    <row r="101" spans="1:6" ht="31.5" x14ac:dyDescent="0.25">
      <c r="A101" s="2"/>
      <c r="B101" s="3" t="s">
        <v>946</v>
      </c>
      <c r="C101" s="16"/>
      <c r="D101" s="4"/>
      <c r="F101" s="62"/>
    </row>
    <row r="102" spans="1:6" x14ac:dyDescent="0.25">
      <c r="A102" s="2"/>
      <c r="B102" s="3" t="s">
        <v>947</v>
      </c>
      <c r="C102" s="16"/>
      <c r="D102" s="4"/>
      <c r="F102" s="62"/>
    </row>
  </sheetData>
  <pageMargins left="0.51181102362204722" right="0.31496062992125984" top="0.55118110236220474" bottom="0.35433070866141736" header="0.31496062992125984" footer="0.31496062992125984"/>
  <pageSetup paperSize="9" scale="5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50"/>
  <sheetViews>
    <sheetView zoomScaleNormal="100" workbookViewId="0">
      <pane xSplit="1" ySplit="1" topLeftCell="B2" activePane="bottomRight" state="frozen"/>
      <selection pane="topRight" activeCell="B1" sqref="B1"/>
      <selection pane="bottomLeft" activeCell="A2" sqref="A2"/>
      <selection pane="bottomRight" activeCell="J9" sqref="J9"/>
    </sheetView>
  </sheetViews>
  <sheetFormatPr defaultColWidth="9.140625" defaultRowHeight="15.75" x14ac:dyDescent="0.25"/>
  <cols>
    <col min="1" max="1" width="11.140625" style="5" customWidth="1"/>
    <col min="2" max="2" width="74.7109375" style="7" customWidth="1"/>
    <col min="3" max="3" width="20" style="9" customWidth="1"/>
    <col min="4" max="4" width="23.5703125" style="9" customWidth="1"/>
    <col min="5" max="16384" width="9.140625" style="1"/>
  </cols>
  <sheetData>
    <row r="1" spans="1:6" x14ac:dyDescent="0.25">
      <c r="A1" s="6" t="s">
        <v>0</v>
      </c>
      <c r="B1" s="6" t="s">
        <v>1</v>
      </c>
      <c r="D1" s="8"/>
      <c r="F1" s="62"/>
    </row>
    <row r="2" spans="1:6" x14ac:dyDescent="0.25">
      <c r="A2" s="10" t="s">
        <v>180</v>
      </c>
      <c r="B2" s="21" t="s">
        <v>181</v>
      </c>
      <c r="C2" s="11"/>
      <c r="D2" s="11"/>
      <c r="F2" s="62"/>
    </row>
    <row r="3" spans="1:6" ht="31.5" x14ac:dyDescent="0.25">
      <c r="A3" s="12" t="s">
        <v>148</v>
      </c>
      <c r="B3" s="19" t="s">
        <v>149</v>
      </c>
      <c r="C3" s="13"/>
      <c r="D3" s="13"/>
      <c r="F3" s="62"/>
    </row>
    <row r="4" spans="1:6" ht="31.5" x14ac:dyDescent="0.25">
      <c r="A4" s="2" t="s">
        <v>270</v>
      </c>
      <c r="B4" s="22" t="s">
        <v>816</v>
      </c>
      <c r="C4" s="14" t="s">
        <v>523</v>
      </c>
      <c r="D4" s="4"/>
      <c r="F4" s="62"/>
    </row>
    <row r="5" spans="1:6" ht="31.5" x14ac:dyDescent="0.25">
      <c r="A5" s="2"/>
      <c r="B5" s="22" t="s">
        <v>817</v>
      </c>
      <c r="C5" s="14" t="e">
        <f>(C9/C$12)*100</f>
        <v>#DIV/0!</v>
      </c>
      <c r="D5" s="4"/>
      <c r="F5" s="62"/>
    </row>
    <row r="6" spans="1:6" x14ac:dyDescent="0.25">
      <c r="A6" s="2"/>
      <c r="B6" s="22" t="s">
        <v>818</v>
      </c>
      <c r="C6" s="14" t="e">
        <f t="shared" ref="C6:C7" si="0">(C10/C$12)*100</f>
        <v>#DIV/0!</v>
      </c>
      <c r="D6" s="4"/>
      <c r="F6" s="62"/>
    </row>
    <row r="7" spans="1:6" x14ac:dyDescent="0.25">
      <c r="A7" s="2"/>
      <c r="B7" s="22" t="s">
        <v>819</v>
      </c>
      <c r="C7" s="14" t="e">
        <f t="shared" si="0"/>
        <v>#DIV/0!</v>
      </c>
      <c r="D7" s="4"/>
      <c r="F7" s="62"/>
    </row>
    <row r="8" spans="1:6" ht="31.5" x14ac:dyDescent="0.25">
      <c r="A8" s="2"/>
      <c r="B8" s="22" t="s">
        <v>821</v>
      </c>
      <c r="C8" s="14" t="s">
        <v>523</v>
      </c>
      <c r="D8" s="4"/>
      <c r="F8" s="62"/>
    </row>
    <row r="9" spans="1:6" ht="31.5" x14ac:dyDescent="0.25">
      <c r="A9" s="2"/>
      <c r="B9" s="22" t="s">
        <v>822</v>
      </c>
      <c r="C9" s="16"/>
      <c r="D9" s="4"/>
      <c r="F9" s="62"/>
    </row>
    <row r="10" spans="1:6" x14ac:dyDescent="0.25">
      <c r="A10" s="2"/>
      <c r="B10" s="22" t="s">
        <v>823</v>
      </c>
      <c r="C10" s="16"/>
      <c r="D10" s="4"/>
      <c r="F10" s="62"/>
    </row>
    <row r="11" spans="1:6" x14ac:dyDescent="0.25">
      <c r="A11" s="2"/>
      <c r="B11" s="22" t="s">
        <v>824</v>
      </c>
      <c r="C11" s="16"/>
      <c r="D11" s="4"/>
      <c r="F11" s="62"/>
    </row>
    <row r="12" spans="1:6" ht="31.5" x14ac:dyDescent="0.25">
      <c r="A12" s="2"/>
      <c r="B12" s="22" t="s">
        <v>825</v>
      </c>
      <c r="C12" s="16"/>
      <c r="D12" s="4"/>
      <c r="F12" s="62"/>
    </row>
    <row r="13" spans="1:6" ht="78.75" x14ac:dyDescent="0.25">
      <c r="A13" s="2" t="s">
        <v>150</v>
      </c>
      <c r="B13" s="3" t="s">
        <v>826</v>
      </c>
      <c r="C13" s="14" t="s">
        <v>169</v>
      </c>
      <c r="D13" s="4"/>
      <c r="F13" s="62"/>
    </row>
    <row r="14" spans="1:6" x14ac:dyDescent="0.25">
      <c r="A14" s="2"/>
      <c r="B14" s="3" t="s">
        <v>828</v>
      </c>
      <c r="C14" s="14" t="e">
        <f>(C18/C22)*100</f>
        <v>#DIV/0!</v>
      </c>
      <c r="D14" s="4"/>
      <c r="F14" s="62"/>
    </row>
    <row r="15" spans="1:6" x14ac:dyDescent="0.25">
      <c r="A15" s="2"/>
      <c r="B15" s="3" t="s">
        <v>829</v>
      </c>
      <c r="C15" s="14" t="e">
        <f t="shared" ref="C15" si="1">(C19/C23)*100</f>
        <v>#DIV/0!</v>
      </c>
      <c r="D15" s="4"/>
      <c r="F15" s="62"/>
    </row>
    <row r="16" spans="1:6" x14ac:dyDescent="0.25">
      <c r="A16" s="2"/>
      <c r="B16" s="3" t="s">
        <v>830</v>
      </c>
      <c r="C16" s="14" t="e">
        <f>(C20/C24)*100</f>
        <v>#DIV/0!</v>
      </c>
      <c r="D16" s="4"/>
      <c r="F16" s="62"/>
    </row>
    <row r="17" spans="1:6" ht="31.5" x14ac:dyDescent="0.25">
      <c r="A17" s="2"/>
      <c r="B17" s="3" t="s">
        <v>827</v>
      </c>
      <c r="C17" s="14" t="s">
        <v>523</v>
      </c>
      <c r="D17" s="4"/>
      <c r="F17" s="62"/>
    </row>
    <row r="18" spans="1:6" x14ac:dyDescent="0.25">
      <c r="A18" s="2"/>
      <c r="B18" s="3" t="s">
        <v>828</v>
      </c>
      <c r="C18" s="16"/>
      <c r="D18" s="4"/>
      <c r="F18" s="62"/>
    </row>
    <row r="19" spans="1:6" x14ac:dyDescent="0.25">
      <c r="A19" s="2"/>
      <c r="B19" s="3" t="s">
        <v>829</v>
      </c>
      <c r="C19" s="16"/>
      <c r="D19" s="4"/>
      <c r="F19" s="62"/>
    </row>
    <row r="20" spans="1:6" x14ac:dyDescent="0.25">
      <c r="A20" s="2"/>
      <c r="B20" s="3" t="s">
        <v>830</v>
      </c>
      <c r="C20" s="16"/>
      <c r="D20" s="4"/>
      <c r="F20" s="62"/>
    </row>
    <row r="21" spans="1:6" x14ac:dyDescent="0.25">
      <c r="A21" s="2"/>
      <c r="B21" s="3" t="s">
        <v>831</v>
      </c>
      <c r="C21" s="14" t="s">
        <v>523</v>
      </c>
      <c r="D21" s="4"/>
      <c r="F21" s="62"/>
    </row>
    <row r="22" spans="1:6" x14ac:dyDescent="0.25">
      <c r="A22" s="2"/>
      <c r="B22" s="3" t="s">
        <v>828</v>
      </c>
      <c r="C22" s="16"/>
      <c r="D22" s="4"/>
      <c r="F22" s="62"/>
    </row>
    <row r="23" spans="1:6" x14ac:dyDescent="0.25">
      <c r="A23" s="2"/>
      <c r="B23" s="3" t="s">
        <v>829</v>
      </c>
      <c r="C23" s="16"/>
      <c r="D23" s="4"/>
      <c r="F23" s="62"/>
    </row>
    <row r="24" spans="1:6" x14ac:dyDescent="0.25">
      <c r="A24" s="2"/>
      <c r="B24" s="3" t="s">
        <v>830</v>
      </c>
      <c r="C24" s="16"/>
      <c r="D24" s="4"/>
      <c r="F24" s="62"/>
    </row>
    <row r="25" spans="1:6" ht="47.25" x14ac:dyDescent="0.25">
      <c r="A25" s="12" t="s">
        <v>151</v>
      </c>
      <c r="B25" s="19" t="s">
        <v>152</v>
      </c>
      <c r="C25" s="13"/>
      <c r="D25" s="13"/>
      <c r="F25" s="62"/>
    </row>
    <row r="26" spans="1:6" ht="63" x14ac:dyDescent="0.25">
      <c r="A26" s="2" t="s">
        <v>153</v>
      </c>
      <c r="B26" s="3" t="s">
        <v>832</v>
      </c>
      <c r="C26" s="14" t="s">
        <v>523</v>
      </c>
      <c r="D26" s="4"/>
      <c r="F26" s="62"/>
    </row>
    <row r="27" spans="1:6" x14ac:dyDescent="0.25">
      <c r="A27" s="2"/>
      <c r="B27" s="3" t="s">
        <v>833</v>
      </c>
      <c r="C27" s="14" t="e">
        <f>(C29/C$31)*100</f>
        <v>#DIV/0!</v>
      </c>
      <c r="D27" s="4"/>
      <c r="F27" s="62"/>
    </row>
    <row r="28" spans="1:6" x14ac:dyDescent="0.25">
      <c r="A28" s="2"/>
      <c r="B28" s="3" t="s">
        <v>834</v>
      </c>
      <c r="C28" s="14" t="e">
        <f>(C30/C$31)*100</f>
        <v>#DIV/0!</v>
      </c>
      <c r="D28" s="4"/>
      <c r="F28" s="62"/>
    </row>
    <row r="29" spans="1:6" ht="31.5" x14ac:dyDescent="0.25">
      <c r="A29" s="2"/>
      <c r="B29" s="3" t="s">
        <v>836</v>
      </c>
      <c r="C29" s="103"/>
      <c r="D29" s="4"/>
      <c r="F29" s="62"/>
    </row>
    <row r="30" spans="1:6" ht="47.25" x14ac:dyDescent="0.25">
      <c r="A30" s="2"/>
      <c r="B30" s="3" t="s">
        <v>835</v>
      </c>
      <c r="C30" s="103"/>
      <c r="D30" s="4"/>
      <c r="F30" s="62"/>
    </row>
    <row r="31" spans="1:6" ht="31.5" x14ac:dyDescent="0.25">
      <c r="A31" s="2"/>
      <c r="B31" s="3" t="s">
        <v>825</v>
      </c>
      <c r="C31" s="103"/>
      <c r="D31" s="4"/>
      <c r="F31" s="62"/>
    </row>
    <row r="32" spans="1:6" ht="47.25" x14ac:dyDescent="0.25">
      <c r="A32" s="2" t="s">
        <v>837</v>
      </c>
      <c r="B32" s="3" t="s">
        <v>838</v>
      </c>
      <c r="C32" s="14" t="s">
        <v>523</v>
      </c>
      <c r="D32" s="4"/>
      <c r="F32" s="62"/>
    </row>
    <row r="33" spans="1:6" ht="31.5" x14ac:dyDescent="0.25">
      <c r="A33" s="2"/>
      <c r="B33" s="3" t="s">
        <v>839</v>
      </c>
      <c r="C33" s="14" t="s">
        <v>523</v>
      </c>
      <c r="D33" s="4"/>
      <c r="F33" s="62"/>
    </row>
    <row r="34" spans="1:6" x14ac:dyDescent="0.25">
      <c r="A34" s="2"/>
      <c r="B34" s="3" t="s">
        <v>845</v>
      </c>
      <c r="C34" s="14" t="e">
        <f>(C46/C$49)*100</f>
        <v>#DIV/0!</v>
      </c>
      <c r="D34" s="4"/>
      <c r="F34" s="62"/>
    </row>
    <row r="35" spans="1:6" ht="31.5" x14ac:dyDescent="0.25">
      <c r="A35" s="2"/>
      <c r="B35" s="3" t="s">
        <v>846</v>
      </c>
      <c r="C35" s="14" t="e">
        <f t="shared" ref="C35:C36" si="2">(C47/C$49)*100</f>
        <v>#DIV/0!</v>
      </c>
      <c r="D35" s="4"/>
      <c r="F35" s="62"/>
    </row>
    <row r="36" spans="1:6" ht="31.5" x14ac:dyDescent="0.25">
      <c r="A36" s="2"/>
      <c r="B36" s="3" t="s">
        <v>847</v>
      </c>
      <c r="C36" s="14" t="e">
        <f t="shared" si="2"/>
        <v>#DIV/0!</v>
      </c>
      <c r="D36" s="4"/>
      <c r="F36" s="62"/>
    </row>
    <row r="37" spans="1:6" x14ac:dyDescent="0.25">
      <c r="A37" s="2"/>
      <c r="B37" s="3" t="s">
        <v>840</v>
      </c>
      <c r="C37" s="14" t="s">
        <v>523</v>
      </c>
      <c r="D37" s="4"/>
      <c r="F37" s="62"/>
    </row>
    <row r="38" spans="1:6" x14ac:dyDescent="0.25">
      <c r="A38" s="2"/>
      <c r="B38" s="3" t="s">
        <v>845</v>
      </c>
      <c r="C38" s="14" t="e">
        <f>(C51/C$54)*100</f>
        <v>#DIV/0!</v>
      </c>
      <c r="D38" s="4"/>
      <c r="F38" s="62"/>
    </row>
    <row r="39" spans="1:6" ht="31.5" x14ac:dyDescent="0.25">
      <c r="A39" s="2"/>
      <c r="B39" s="3" t="s">
        <v>846</v>
      </c>
      <c r="C39" s="14" t="e">
        <f t="shared" ref="C39:C40" si="3">(C52/C$54)*100</f>
        <v>#DIV/0!</v>
      </c>
      <c r="D39" s="4"/>
      <c r="F39" s="62"/>
    </row>
    <row r="40" spans="1:6" ht="31.5" x14ac:dyDescent="0.25">
      <c r="A40" s="2"/>
      <c r="B40" s="3" t="s">
        <v>847</v>
      </c>
      <c r="C40" s="14" t="e">
        <f t="shared" si="3"/>
        <v>#DIV/0!</v>
      </c>
      <c r="D40" s="4"/>
      <c r="F40" s="62"/>
    </row>
    <row r="41" spans="1:6" x14ac:dyDescent="0.25">
      <c r="A41" s="2"/>
      <c r="B41" s="3" t="s">
        <v>841</v>
      </c>
      <c r="C41" s="14" t="s">
        <v>523</v>
      </c>
      <c r="D41" s="4"/>
      <c r="F41" s="62"/>
    </row>
    <row r="42" spans="1:6" x14ac:dyDescent="0.25">
      <c r="A42" s="2"/>
      <c r="B42" s="3" t="s">
        <v>842</v>
      </c>
      <c r="C42" s="14" t="e">
        <f>(C56/C59)*100</f>
        <v>#DIV/0!</v>
      </c>
      <c r="D42" s="4"/>
      <c r="F42" s="62"/>
    </row>
    <row r="43" spans="1:6" ht="31.5" x14ac:dyDescent="0.25">
      <c r="A43" s="2"/>
      <c r="B43" s="3" t="s">
        <v>843</v>
      </c>
      <c r="C43" s="14" t="e">
        <f>(C57/C70)*100</f>
        <v>#DIV/0!</v>
      </c>
      <c r="D43" s="4"/>
      <c r="F43" s="62"/>
    </row>
    <row r="44" spans="1:6" ht="31.5" x14ac:dyDescent="0.25">
      <c r="A44" s="2"/>
      <c r="B44" s="3" t="s">
        <v>844</v>
      </c>
      <c r="C44" s="14" t="e">
        <f>(C58/C71)*100</f>
        <v>#VALUE!</v>
      </c>
      <c r="D44" s="4"/>
      <c r="F44" s="62"/>
    </row>
    <row r="45" spans="1:6" ht="47.25" x14ac:dyDescent="0.25">
      <c r="A45" s="2"/>
      <c r="B45" s="22" t="s">
        <v>848</v>
      </c>
      <c r="C45" s="14" t="s">
        <v>523</v>
      </c>
      <c r="D45" s="4"/>
      <c r="F45" s="62"/>
    </row>
    <row r="46" spans="1:6" x14ac:dyDescent="0.25">
      <c r="A46" s="2"/>
      <c r="B46" s="3" t="s">
        <v>842</v>
      </c>
      <c r="C46" s="16"/>
      <c r="D46" s="4"/>
      <c r="F46" s="62"/>
    </row>
    <row r="47" spans="1:6" ht="31.5" x14ac:dyDescent="0.25">
      <c r="A47" s="2"/>
      <c r="B47" s="3" t="s">
        <v>843</v>
      </c>
      <c r="C47" s="16"/>
      <c r="D47" s="4"/>
      <c r="F47" s="62"/>
    </row>
    <row r="48" spans="1:6" ht="31.5" x14ac:dyDescent="0.25">
      <c r="A48" s="2"/>
      <c r="B48" s="3" t="s">
        <v>844</v>
      </c>
      <c r="C48" s="16"/>
      <c r="D48" s="4"/>
      <c r="F48" s="62"/>
    </row>
    <row r="49" spans="1:6" ht="47.25" x14ac:dyDescent="0.25">
      <c r="A49" s="2"/>
      <c r="B49" s="22" t="s">
        <v>849</v>
      </c>
      <c r="C49" s="16"/>
      <c r="D49" s="4"/>
      <c r="F49" s="62"/>
    </row>
    <row r="50" spans="1:6" ht="47.25" x14ac:dyDescent="0.25">
      <c r="A50" s="2"/>
      <c r="B50" s="22" t="s">
        <v>850</v>
      </c>
      <c r="C50" s="14" t="s">
        <v>523</v>
      </c>
      <c r="D50" s="4"/>
      <c r="F50" s="62"/>
    </row>
    <row r="51" spans="1:6" x14ac:dyDescent="0.25">
      <c r="A51" s="2"/>
      <c r="B51" s="3" t="s">
        <v>842</v>
      </c>
      <c r="C51" s="16"/>
      <c r="D51" s="4"/>
      <c r="F51" s="62"/>
    </row>
    <row r="52" spans="1:6" ht="31.5" x14ac:dyDescent="0.25">
      <c r="A52" s="2"/>
      <c r="B52" s="3" t="s">
        <v>843</v>
      </c>
      <c r="C52" s="16"/>
      <c r="D52" s="4"/>
      <c r="F52" s="62"/>
    </row>
    <row r="53" spans="1:6" ht="31.5" x14ac:dyDescent="0.25">
      <c r="A53" s="2"/>
      <c r="B53" s="3" t="s">
        <v>844</v>
      </c>
      <c r="C53" s="16"/>
      <c r="D53" s="4"/>
      <c r="F53" s="62"/>
    </row>
    <row r="54" spans="1:6" ht="31.5" x14ac:dyDescent="0.25">
      <c r="A54" s="2"/>
      <c r="B54" s="22" t="s">
        <v>851</v>
      </c>
      <c r="C54" s="16"/>
      <c r="D54" s="4"/>
      <c r="F54" s="62"/>
    </row>
    <row r="55" spans="1:6" ht="47.25" x14ac:dyDescent="0.25">
      <c r="A55" s="2"/>
      <c r="B55" s="22" t="s">
        <v>852</v>
      </c>
      <c r="C55" s="14" t="s">
        <v>523</v>
      </c>
      <c r="D55" s="4"/>
      <c r="F55" s="62"/>
    </row>
    <row r="56" spans="1:6" x14ac:dyDescent="0.25">
      <c r="A56" s="2"/>
      <c r="B56" s="3" t="s">
        <v>842</v>
      </c>
      <c r="C56" s="16"/>
      <c r="D56" s="4"/>
      <c r="F56" s="62"/>
    </row>
    <row r="57" spans="1:6" ht="31.5" x14ac:dyDescent="0.25">
      <c r="A57" s="2"/>
      <c r="B57" s="3" t="s">
        <v>843</v>
      </c>
      <c r="C57" s="16"/>
      <c r="D57" s="4"/>
      <c r="F57" s="62"/>
    </row>
    <row r="58" spans="1:6" ht="31.5" x14ac:dyDescent="0.25">
      <c r="A58" s="2"/>
      <c r="B58" s="3" t="s">
        <v>844</v>
      </c>
      <c r="C58" s="16"/>
      <c r="D58" s="4"/>
      <c r="F58" s="62"/>
    </row>
    <row r="59" spans="1:6" ht="31.5" x14ac:dyDescent="0.25">
      <c r="A59" s="2"/>
      <c r="B59" s="22" t="s">
        <v>853</v>
      </c>
      <c r="C59" s="16"/>
      <c r="D59" s="4"/>
      <c r="F59" s="62"/>
    </row>
    <row r="60" spans="1:6" ht="63" x14ac:dyDescent="0.25">
      <c r="A60" s="2" t="s">
        <v>855</v>
      </c>
      <c r="B60" s="22" t="s">
        <v>854</v>
      </c>
      <c r="C60" s="14" t="s">
        <v>523</v>
      </c>
      <c r="D60" s="4"/>
      <c r="F60" s="62"/>
    </row>
    <row r="61" spans="1:6" ht="31.5" x14ac:dyDescent="0.25">
      <c r="A61" s="2"/>
      <c r="B61" s="22" t="s">
        <v>817</v>
      </c>
      <c r="C61" s="14" t="e">
        <f>(C62/C63)*100</f>
        <v>#DIV/0!</v>
      </c>
      <c r="D61" s="4"/>
      <c r="F61" s="62"/>
    </row>
    <row r="62" spans="1:6" ht="47.25" x14ac:dyDescent="0.25">
      <c r="A62" s="2"/>
      <c r="B62" s="22" t="s">
        <v>857</v>
      </c>
      <c r="C62" s="16"/>
      <c r="D62" s="4"/>
      <c r="F62" s="62"/>
    </row>
    <row r="63" spans="1:6" x14ac:dyDescent="0.25">
      <c r="A63" s="2"/>
      <c r="B63" s="22" t="s">
        <v>858</v>
      </c>
      <c r="C63" s="16"/>
      <c r="D63" s="4"/>
      <c r="F63" s="62"/>
    </row>
    <row r="64" spans="1:6" x14ac:dyDescent="0.25">
      <c r="A64" s="2"/>
      <c r="B64" s="22" t="s">
        <v>818</v>
      </c>
      <c r="C64" s="14" t="e">
        <f>(C65/C66)*100</f>
        <v>#DIV/0!</v>
      </c>
      <c r="D64" s="4"/>
      <c r="F64" s="62"/>
    </row>
    <row r="65" spans="1:6" ht="47.25" x14ac:dyDescent="0.25">
      <c r="A65" s="2"/>
      <c r="B65" s="22" t="s">
        <v>857</v>
      </c>
      <c r="C65" s="16"/>
      <c r="D65" s="4"/>
      <c r="F65" s="62"/>
    </row>
    <row r="66" spans="1:6" x14ac:dyDescent="0.25">
      <c r="A66" s="2"/>
      <c r="B66" s="22" t="s">
        <v>858</v>
      </c>
      <c r="C66" s="16"/>
      <c r="D66" s="4"/>
      <c r="F66" s="62"/>
    </row>
    <row r="67" spans="1:6" x14ac:dyDescent="0.25">
      <c r="A67" s="2"/>
      <c r="B67" s="22" t="s">
        <v>856</v>
      </c>
      <c r="C67" s="14" t="e">
        <f>(C68/C69)*100</f>
        <v>#DIV/0!</v>
      </c>
      <c r="D67" s="4"/>
      <c r="F67" s="62"/>
    </row>
    <row r="68" spans="1:6" ht="47.25" x14ac:dyDescent="0.25">
      <c r="A68" s="2"/>
      <c r="B68" s="22" t="s">
        <v>857</v>
      </c>
      <c r="C68" s="16"/>
      <c r="D68" s="4"/>
      <c r="F68" s="62"/>
    </row>
    <row r="69" spans="1:6" x14ac:dyDescent="0.25">
      <c r="A69" s="2"/>
      <c r="B69" s="22" t="s">
        <v>858</v>
      </c>
      <c r="C69" s="16"/>
      <c r="D69" s="4"/>
      <c r="F69" s="62"/>
    </row>
    <row r="70" spans="1:6" ht="47.25" x14ac:dyDescent="0.25">
      <c r="A70" s="12" t="s">
        <v>271</v>
      </c>
      <c r="B70" s="19" t="s">
        <v>272</v>
      </c>
      <c r="C70" s="13"/>
      <c r="D70" s="13"/>
      <c r="F70" s="62"/>
    </row>
    <row r="71" spans="1:6" ht="110.25" x14ac:dyDescent="0.25">
      <c r="A71" s="2" t="s">
        <v>273</v>
      </c>
      <c r="B71" s="3" t="s">
        <v>859</v>
      </c>
      <c r="C71" s="14" t="s">
        <v>523</v>
      </c>
      <c r="D71" s="4"/>
      <c r="F71" s="62"/>
    </row>
    <row r="72" spans="1:6" x14ac:dyDescent="0.25">
      <c r="A72" s="2"/>
      <c r="B72" s="3" t="s">
        <v>860</v>
      </c>
      <c r="C72" s="14" t="e">
        <f>((C73+C74)/(C$84+C$85))*100</f>
        <v>#DIV/0!</v>
      </c>
      <c r="D72" s="4"/>
      <c r="F72" s="62"/>
    </row>
    <row r="73" spans="1:6" x14ac:dyDescent="0.25">
      <c r="A73" s="2"/>
      <c r="B73" s="3" t="s">
        <v>864</v>
      </c>
      <c r="C73" s="16"/>
      <c r="D73" s="4"/>
      <c r="F73" s="62"/>
    </row>
    <row r="74" spans="1:6" x14ac:dyDescent="0.25">
      <c r="A74" s="2"/>
      <c r="B74" s="3" t="s">
        <v>865</v>
      </c>
      <c r="C74" s="16"/>
      <c r="D74" s="4"/>
      <c r="F74" s="62"/>
    </row>
    <row r="75" spans="1:6" x14ac:dyDescent="0.25">
      <c r="A75" s="2"/>
      <c r="B75" s="3" t="s">
        <v>861</v>
      </c>
      <c r="C75" s="14" t="e">
        <f>((C76+C77)/(C$84+C$85))*100</f>
        <v>#DIV/0!</v>
      </c>
      <c r="D75" s="4"/>
      <c r="F75" s="62"/>
    </row>
    <row r="76" spans="1:6" x14ac:dyDescent="0.25">
      <c r="A76" s="2"/>
      <c r="B76" s="3" t="s">
        <v>864</v>
      </c>
      <c r="C76" s="16"/>
      <c r="D76" s="4"/>
      <c r="F76" s="62"/>
    </row>
    <row r="77" spans="1:6" x14ac:dyDescent="0.25">
      <c r="A77" s="2"/>
      <c r="B77" s="3" t="s">
        <v>865</v>
      </c>
      <c r="C77" s="16"/>
      <c r="D77" s="4"/>
      <c r="F77" s="62"/>
    </row>
    <row r="78" spans="1:6" ht="31.5" x14ac:dyDescent="0.25">
      <c r="A78" s="2"/>
      <c r="B78" s="3" t="s">
        <v>862</v>
      </c>
      <c r="C78" s="14" t="e">
        <f>((C79+C80)/(C$84+C$85))*100</f>
        <v>#DIV/0!</v>
      </c>
      <c r="D78" s="4"/>
      <c r="F78" s="62"/>
    </row>
    <row r="79" spans="1:6" x14ac:dyDescent="0.25">
      <c r="A79" s="2"/>
      <c r="B79" s="3" t="s">
        <v>864</v>
      </c>
      <c r="C79" s="16"/>
      <c r="D79" s="4"/>
      <c r="F79" s="62"/>
    </row>
    <row r="80" spans="1:6" x14ac:dyDescent="0.25">
      <c r="A80" s="2"/>
      <c r="B80" s="3" t="s">
        <v>865</v>
      </c>
      <c r="C80" s="16"/>
      <c r="D80" s="4"/>
      <c r="F80" s="62"/>
    </row>
    <row r="81" spans="1:6" x14ac:dyDescent="0.25">
      <c r="A81" s="2"/>
      <c r="B81" s="3" t="s">
        <v>863</v>
      </c>
      <c r="C81" s="14" t="e">
        <f>((C82+C83)/(C$84+C$85))*100</f>
        <v>#DIV/0!</v>
      </c>
      <c r="D81" s="4"/>
      <c r="F81" s="62"/>
    </row>
    <row r="82" spans="1:6" x14ac:dyDescent="0.25">
      <c r="A82" s="2"/>
      <c r="B82" s="3" t="s">
        <v>864</v>
      </c>
      <c r="C82" s="16"/>
      <c r="D82" s="4"/>
      <c r="F82" s="62"/>
    </row>
    <row r="83" spans="1:6" x14ac:dyDescent="0.25">
      <c r="A83" s="2"/>
      <c r="B83" s="3" t="s">
        <v>865</v>
      </c>
      <c r="C83" s="16"/>
      <c r="D83" s="4"/>
      <c r="F83" s="62"/>
    </row>
    <row r="84" spans="1:6" ht="63" x14ac:dyDescent="0.25">
      <c r="A84" s="2"/>
      <c r="B84" s="22" t="s">
        <v>866</v>
      </c>
      <c r="C84" s="16"/>
      <c r="D84" s="4"/>
      <c r="F84" s="62"/>
    </row>
    <row r="85" spans="1:6" ht="78.75" x14ac:dyDescent="0.25">
      <c r="A85" s="2"/>
      <c r="B85" s="22" t="s">
        <v>867</v>
      </c>
      <c r="C85" s="16"/>
      <c r="D85" s="4"/>
      <c r="F85" s="62"/>
    </row>
    <row r="86" spans="1:6" ht="126" x14ac:dyDescent="0.25">
      <c r="A86" s="2" t="s">
        <v>868</v>
      </c>
      <c r="B86" s="22" t="s">
        <v>869</v>
      </c>
      <c r="C86" s="14" t="s">
        <v>523</v>
      </c>
      <c r="D86" s="4"/>
      <c r="F86" s="62"/>
    </row>
    <row r="87" spans="1:6" x14ac:dyDescent="0.25">
      <c r="A87" s="2"/>
      <c r="B87" s="22" t="s">
        <v>710</v>
      </c>
      <c r="C87" s="14" t="e">
        <f>(C88/C89)*100</f>
        <v>#DIV/0!</v>
      </c>
      <c r="D87" s="4"/>
      <c r="F87" s="62"/>
    </row>
    <row r="88" spans="1:6" ht="126" x14ac:dyDescent="0.25">
      <c r="A88" s="2"/>
      <c r="B88" s="22" t="s">
        <v>870</v>
      </c>
      <c r="C88" s="16"/>
      <c r="D88" s="4"/>
      <c r="F88" s="62"/>
    </row>
    <row r="89" spans="1:6" ht="126" x14ac:dyDescent="0.25">
      <c r="A89" s="2"/>
      <c r="B89" s="22" t="s">
        <v>870</v>
      </c>
      <c r="C89" s="16"/>
      <c r="D89" s="4"/>
      <c r="F89" s="62"/>
    </row>
    <row r="90" spans="1:6" x14ac:dyDescent="0.25">
      <c r="A90" s="2"/>
      <c r="B90" s="22" t="s">
        <v>713</v>
      </c>
      <c r="C90" s="14" t="e">
        <f>(C91/C92)*100</f>
        <v>#DIV/0!</v>
      </c>
      <c r="D90" s="4"/>
      <c r="F90" s="62"/>
    </row>
    <row r="91" spans="1:6" ht="126" x14ac:dyDescent="0.25">
      <c r="A91" s="2"/>
      <c r="B91" s="22" t="s">
        <v>870</v>
      </c>
      <c r="C91" s="16"/>
      <c r="D91" s="4"/>
      <c r="F91" s="62"/>
    </row>
    <row r="92" spans="1:6" ht="126" x14ac:dyDescent="0.25">
      <c r="A92" s="2"/>
      <c r="B92" s="22" t="s">
        <v>870</v>
      </c>
      <c r="C92" s="16"/>
      <c r="D92" s="4"/>
      <c r="F92" s="62"/>
    </row>
    <row r="93" spans="1:6" ht="47.25" x14ac:dyDescent="0.25">
      <c r="A93" s="12" t="s">
        <v>274</v>
      </c>
      <c r="B93" s="19" t="s">
        <v>276</v>
      </c>
      <c r="C93" s="13"/>
      <c r="D93" s="13"/>
      <c r="F93" s="62"/>
    </row>
    <row r="94" spans="1:6" ht="78.75" x14ac:dyDescent="0.25">
      <c r="A94" s="2" t="s">
        <v>275</v>
      </c>
      <c r="B94" s="3" t="s">
        <v>277</v>
      </c>
      <c r="C94" s="14" t="e">
        <f>(C95/C96)*100</f>
        <v>#DIV/0!</v>
      </c>
      <c r="D94" s="4"/>
      <c r="F94" s="62"/>
    </row>
    <row r="95" spans="1:6" ht="63" x14ac:dyDescent="0.25">
      <c r="A95" s="2"/>
      <c r="B95" s="3" t="s">
        <v>278</v>
      </c>
      <c r="C95" s="16"/>
      <c r="D95" s="4"/>
      <c r="F95" s="62"/>
    </row>
    <row r="96" spans="1:6" ht="47.25" x14ac:dyDescent="0.25">
      <c r="A96" s="2"/>
      <c r="B96" s="3" t="s">
        <v>279</v>
      </c>
      <c r="C96" s="16"/>
      <c r="D96" s="4"/>
      <c r="F96" s="62"/>
    </row>
    <row r="97" spans="1:6" ht="63" x14ac:dyDescent="0.25">
      <c r="A97" s="2" t="s">
        <v>871</v>
      </c>
      <c r="B97" s="22" t="s">
        <v>872</v>
      </c>
      <c r="C97" s="14" t="s">
        <v>523</v>
      </c>
      <c r="D97" s="4"/>
      <c r="F97" s="62"/>
    </row>
    <row r="98" spans="1:6" x14ac:dyDescent="0.25">
      <c r="A98" s="2"/>
      <c r="B98" s="22" t="s">
        <v>873</v>
      </c>
      <c r="C98" s="14" t="e">
        <f>(C99/C102)*100</f>
        <v>#DIV/0!</v>
      </c>
      <c r="D98" s="4"/>
      <c r="F98" s="62"/>
    </row>
    <row r="99" spans="1:6" ht="31.5" x14ac:dyDescent="0.25">
      <c r="A99" s="2"/>
      <c r="B99" s="22" t="s">
        <v>876</v>
      </c>
      <c r="C99" s="16"/>
      <c r="D99" s="4"/>
      <c r="F99" s="62"/>
    </row>
    <row r="100" spans="1:6" x14ac:dyDescent="0.25">
      <c r="A100" s="2"/>
      <c r="B100" s="22" t="s">
        <v>874</v>
      </c>
      <c r="C100" s="14" t="e">
        <f>(C101/C102)*100</f>
        <v>#DIV/0!</v>
      </c>
      <c r="D100" s="4"/>
      <c r="F100" s="62"/>
    </row>
    <row r="101" spans="1:6" ht="31.5" x14ac:dyDescent="0.25">
      <c r="A101" s="2"/>
      <c r="B101" s="22" t="s">
        <v>877</v>
      </c>
      <c r="C101" s="16"/>
      <c r="D101" s="4"/>
      <c r="F101" s="62"/>
    </row>
    <row r="102" spans="1:6" ht="110.25" x14ac:dyDescent="0.25">
      <c r="A102" s="2"/>
      <c r="B102" s="22" t="s">
        <v>875</v>
      </c>
      <c r="C102" s="16"/>
      <c r="D102" s="4"/>
      <c r="F102" s="62"/>
    </row>
    <row r="103" spans="1:6" ht="31.5" x14ac:dyDescent="0.25">
      <c r="A103" s="12" t="s">
        <v>154</v>
      </c>
      <c r="B103" s="19" t="s">
        <v>155</v>
      </c>
      <c r="C103" s="13"/>
      <c r="D103" s="13"/>
      <c r="F103" s="62"/>
    </row>
    <row r="104" spans="1:6" ht="63" x14ac:dyDescent="0.25">
      <c r="A104" s="2" t="s">
        <v>156</v>
      </c>
      <c r="B104" s="3" t="s">
        <v>878</v>
      </c>
      <c r="C104" s="14" t="s">
        <v>523</v>
      </c>
      <c r="D104" s="4"/>
      <c r="F104" s="62"/>
    </row>
    <row r="105" spans="1:6" x14ac:dyDescent="0.25">
      <c r="A105" s="2"/>
      <c r="B105" s="3" t="s">
        <v>879</v>
      </c>
      <c r="C105" s="14" t="e">
        <f>(C106/C$111)*100</f>
        <v>#DIV/0!</v>
      </c>
      <c r="D105" s="4"/>
      <c r="F105" s="62"/>
    </row>
    <row r="106" spans="1:6" x14ac:dyDescent="0.25">
      <c r="A106" s="2"/>
      <c r="B106" s="3" t="s">
        <v>882</v>
      </c>
      <c r="C106" s="16"/>
      <c r="D106" s="4"/>
      <c r="F106" s="62"/>
    </row>
    <row r="107" spans="1:6" x14ac:dyDescent="0.25">
      <c r="A107" s="2"/>
      <c r="B107" s="3" t="s">
        <v>880</v>
      </c>
      <c r="C107" s="14" t="e">
        <f>(C108/C$111)*100</f>
        <v>#DIV/0!</v>
      </c>
      <c r="D107" s="4"/>
      <c r="F107" s="62"/>
    </row>
    <row r="108" spans="1:6" x14ac:dyDescent="0.25">
      <c r="A108" s="2"/>
      <c r="B108" s="3" t="s">
        <v>882</v>
      </c>
      <c r="C108" s="16"/>
      <c r="D108" s="4"/>
      <c r="F108" s="62"/>
    </row>
    <row r="109" spans="1:6" ht="31.5" x14ac:dyDescent="0.25">
      <c r="A109" s="2"/>
      <c r="B109" s="3" t="s">
        <v>881</v>
      </c>
      <c r="C109" s="14" t="e">
        <f>(C110/C$111)*100</f>
        <v>#DIV/0!</v>
      </c>
      <c r="D109" s="4"/>
      <c r="F109" s="62"/>
    </row>
    <row r="110" spans="1:6" x14ac:dyDescent="0.25">
      <c r="A110" s="2"/>
      <c r="B110" s="3" t="s">
        <v>882</v>
      </c>
      <c r="C110" s="16"/>
      <c r="D110" s="4"/>
      <c r="F110" s="62"/>
    </row>
    <row r="111" spans="1:6" ht="31.5" x14ac:dyDescent="0.25">
      <c r="A111" s="2"/>
      <c r="B111" s="3" t="s">
        <v>825</v>
      </c>
      <c r="C111" s="16"/>
      <c r="D111" s="4"/>
      <c r="F111" s="62"/>
    </row>
    <row r="112" spans="1:6" ht="47.25" x14ac:dyDescent="0.25">
      <c r="A112" s="45" t="s">
        <v>280</v>
      </c>
      <c r="B112" s="19" t="s">
        <v>281</v>
      </c>
      <c r="C112" s="13"/>
      <c r="D112" s="13"/>
    </row>
    <row r="113" spans="1:4" ht="47.25" x14ac:dyDescent="0.25">
      <c r="A113" s="44" t="s">
        <v>282</v>
      </c>
      <c r="B113" s="3" t="s">
        <v>883</v>
      </c>
      <c r="C113" s="14" t="e">
        <f>(C114/C115)*100</f>
        <v>#DIV/0!</v>
      </c>
      <c r="D113" s="4"/>
    </row>
    <row r="114" spans="1:4" ht="31.5" x14ac:dyDescent="0.25">
      <c r="A114" s="2"/>
      <c r="B114" s="3" t="s">
        <v>884</v>
      </c>
      <c r="C114" s="16"/>
      <c r="D114" s="4"/>
    </row>
    <row r="115" spans="1:4" ht="31.5" x14ac:dyDescent="0.25">
      <c r="A115" s="2"/>
      <c r="B115" s="3" t="s">
        <v>820</v>
      </c>
      <c r="C115" s="16"/>
      <c r="D115" s="4"/>
    </row>
    <row r="116" spans="1:4" ht="63" x14ac:dyDescent="0.25">
      <c r="A116" s="45" t="s">
        <v>283</v>
      </c>
      <c r="B116" s="19" t="s">
        <v>284</v>
      </c>
      <c r="C116" s="13"/>
      <c r="D116" s="13"/>
    </row>
    <row r="117" spans="1:4" ht="31.5" x14ac:dyDescent="0.25">
      <c r="A117" s="44" t="s">
        <v>286</v>
      </c>
      <c r="B117" s="3" t="s">
        <v>285</v>
      </c>
      <c r="C117" s="14" t="s">
        <v>523</v>
      </c>
      <c r="D117" s="4"/>
    </row>
    <row r="118" spans="1:4" x14ac:dyDescent="0.25">
      <c r="A118" s="2"/>
      <c r="B118" s="3" t="s">
        <v>555</v>
      </c>
      <c r="C118" s="14" t="e">
        <f>(C119/C120)*100</f>
        <v>#DIV/0!</v>
      </c>
      <c r="D118" s="4"/>
    </row>
    <row r="119" spans="1:4" x14ac:dyDescent="0.25">
      <c r="A119" s="2"/>
      <c r="B119" s="3" t="s">
        <v>890</v>
      </c>
      <c r="C119" s="16"/>
      <c r="D119" s="4"/>
    </row>
    <row r="120" spans="1:4" x14ac:dyDescent="0.25">
      <c r="A120" s="2"/>
      <c r="B120" s="3" t="s">
        <v>891</v>
      </c>
      <c r="C120" s="16"/>
      <c r="D120" s="4"/>
    </row>
    <row r="121" spans="1:4" x14ac:dyDescent="0.25">
      <c r="A121" s="2"/>
      <c r="B121" s="3" t="s">
        <v>885</v>
      </c>
      <c r="C121" s="14" t="e">
        <f>(C122/C123)*100</f>
        <v>#DIV/0!</v>
      </c>
      <c r="D121" s="4"/>
    </row>
    <row r="122" spans="1:4" x14ac:dyDescent="0.25">
      <c r="A122" s="2"/>
      <c r="B122" s="3" t="s">
        <v>890</v>
      </c>
      <c r="C122" s="16"/>
      <c r="D122" s="4"/>
    </row>
    <row r="123" spans="1:4" x14ac:dyDescent="0.25">
      <c r="A123" s="2"/>
      <c r="B123" s="3" t="s">
        <v>891</v>
      </c>
      <c r="C123" s="16"/>
      <c r="D123" s="4"/>
    </row>
    <row r="124" spans="1:4" x14ac:dyDescent="0.25">
      <c r="A124" s="2"/>
      <c r="B124" s="3" t="s">
        <v>886</v>
      </c>
      <c r="C124" s="14" t="e">
        <f>(C125/C126)*100</f>
        <v>#DIV/0!</v>
      </c>
      <c r="D124" s="4"/>
    </row>
    <row r="125" spans="1:4" x14ac:dyDescent="0.25">
      <c r="A125" s="2"/>
      <c r="B125" s="3" t="s">
        <v>890</v>
      </c>
      <c r="C125" s="16"/>
      <c r="D125" s="4"/>
    </row>
    <row r="126" spans="1:4" x14ac:dyDescent="0.25">
      <c r="A126" s="2"/>
      <c r="B126" s="3" t="s">
        <v>891</v>
      </c>
      <c r="C126" s="16"/>
      <c r="D126" s="4"/>
    </row>
    <row r="127" spans="1:4" x14ac:dyDescent="0.25">
      <c r="A127" s="2"/>
      <c r="B127" s="3" t="s">
        <v>788</v>
      </c>
      <c r="C127" s="14" t="e">
        <f>(C128/C129)*100</f>
        <v>#DIV/0!</v>
      </c>
      <c r="D127" s="4"/>
    </row>
    <row r="128" spans="1:4" x14ac:dyDescent="0.25">
      <c r="A128" s="2"/>
      <c r="B128" s="3" t="s">
        <v>890</v>
      </c>
      <c r="C128" s="16"/>
      <c r="D128" s="4"/>
    </row>
    <row r="129" spans="1:4" x14ac:dyDescent="0.25">
      <c r="A129" s="2"/>
      <c r="B129" s="3" t="s">
        <v>891</v>
      </c>
      <c r="C129" s="16"/>
      <c r="D129" s="4"/>
    </row>
    <row r="130" spans="1:4" x14ac:dyDescent="0.25">
      <c r="A130" s="2"/>
      <c r="B130" s="3" t="s">
        <v>887</v>
      </c>
      <c r="C130" s="14" t="e">
        <f>(C131/C132)*100</f>
        <v>#DIV/0!</v>
      </c>
      <c r="D130" s="4"/>
    </row>
    <row r="131" spans="1:4" x14ac:dyDescent="0.25">
      <c r="A131" s="2"/>
      <c r="B131" s="3" t="s">
        <v>890</v>
      </c>
      <c r="C131" s="16"/>
      <c r="D131" s="4"/>
    </row>
    <row r="132" spans="1:4" x14ac:dyDescent="0.25">
      <c r="A132" s="2"/>
      <c r="B132" s="3" t="s">
        <v>891</v>
      </c>
      <c r="C132" s="16"/>
      <c r="D132" s="4"/>
    </row>
    <row r="133" spans="1:4" x14ac:dyDescent="0.25">
      <c r="A133" s="2"/>
      <c r="B133" s="3" t="s">
        <v>888</v>
      </c>
      <c r="C133" s="14" t="e">
        <f>(C134/C135)*100</f>
        <v>#DIV/0!</v>
      </c>
      <c r="D133" s="4"/>
    </row>
    <row r="134" spans="1:4" x14ac:dyDescent="0.25">
      <c r="A134" s="2"/>
      <c r="B134" s="3" t="s">
        <v>890</v>
      </c>
      <c r="C134" s="16"/>
      <c r="D134" s="4"/>
    </row>
    <row r="135" spans="1:4" x14ac:dyDescent="0.25">
      <c r="A135" s="2"/>
      <c r="B135" s="3" t="s">
        <v>891</v>
      </c>
      <c r="C135" s="16"/>
      <c r="D135" s="4"/>
    </row>
    <row r="136" spans="1:4" x14ac:dyDescent="0.25">
      <c r="A136" s="2"/>
      <c r="B136" s="3" t="s">
        <v>889</v>
      </c>
      <c r="C136" s="14" t="e">
        <f>(C137/C138)*100</f>
        <v>#DIV/0!</v>
      </c>
      <c r="D136" s="4"/>
    </row>
    <row r="137" spans="1:4" x14ac:dyDescent="0.25">
      <c r="A137" s="2"/>
      <c r="B137" s="3" t="s">
        <v>890</v>
      </c>
      <c r="C137" s="16"/>
      <c r="D137" s="4"/>
    </row>
    <row r="138" spans="1:4" x14ac:dyDescent="0.25">
      <c r="A138" s="2"/>
      <c r="B138" s="3" t="s">
        <v>891</v>
      </c>
      <c r="C138" s="16"/>
      <c r="D138" s="4"/>
    </row>
    <row r="139" spans="1:4" ht="47.25" x14ac:dyDescent="0.25">
      <c r="A139" s="45" t="s">
        <v>892</v>
      </c>
      <c r="B139" s="19" t="s">
        <v>893</v>
      </c>
      <c r="C139" s="13"/>
      <c r="D139" s="13"/>
    </row>
    <row r="140" spans="1:4" ht="63" x14ac:dyDescent="0.25">
      <c r="A140" s="2" t="s">
        <v>895</v>
      </c>
      <c r="B140" s="3" t="s">
        <v>894</v>
      </c>
      <c r="C140" s="14" t="e">
        <f>(C141/C142)*100</f>
        <v>#DIV/0!</v>
      </c>
      <c r="D140" s="4"/>
    </row>
    <row r="141" spans="1:4" ht="94.5" x14ac:dyDescent="0.25">
      <c r="A141" s="2"/>
      <c r="B141" s="3" t="s">
        <v>896</v>
      </c>
      <c r="C141" s="16"/>
      <c r="D141" s="4"/>
    </row>
    <row r="142" spans="1:4" ht="94.5" x14ac:dyDescent="0.25">
      <c r="A142" s="2"/>
      <c r="B142" s="3" t="s">
        <v>897</v>
      </c>
      <c r="C142" s="16"/>
      <c r="D142" s="4"/>
    </row>
    <row r="143" spans="1:4" ht="31.5" x14ac:dyDescent="0.25">
      <c r="A143" s="45" t="s">
        <v>1075</v>
      </c>
      <c r="B143" s="19" t="s">
        <v>1076</v>
      </c>
      <c r="C143" s="13"/>
      <c r="D143" s="13"/>
    </row>
    <row r="144" spans="1:4" ht="110.25" x14ac:dyDescent="0.25">
      <c r="A144" s="2" t="s">
        <v>899</v>
      </c>
      <c r="B144" s="3" t="s">
        <v>898</v>
      </c>
      <c r="C144" s="14" t="e">
        <f>(C145+C146)/(C147+C148+C149+C150)</f>
        <v>#DIV/0!</v>
      </c>
      <c r="D144" s="4"/>
    </row>
    <row r="145" spans="1:4" ht="78.75" x14ac:dyDescent="0.25">
      <c r="A145" s="2"/>
      <c r="B145" s="3" t="s">
        <v>900</v>
      </c>
      <c r="C145" s="16"/>
      <c r="D145" s="4"/>
    </row>
    <row r="146" spans="1:4" ht="78.75" x14ac:dyDescent="0.25">
      <c r="A146" s="2"/>
      <c r="B146" s="3" t="s">
        <v>901</v>
      </c>
      <c r="C146" s="16"/>
      <c r="D146" s="4"/>
    </row>
    <row r="147" spans="1:4" ht="78.75" x14ac:dyDescent="0.25">
      <c r="A147" s="2"/>
      <c r="B147" s="3" t="s">
        <v>902</v>
      </c>
      <c r="C147" s="16"/>
      <c r="D147" s="4"/>
    </row>
    <row r="148" spans="1:4" ht="78.75" x14ac:dyDescent="0.25">
      <c r="A148" s="2"/>
      <c r="B148" s="3" t="s">
        <v>903</v>
      </c>
      <c r="C148" s="16"/>
      <c r="D148" s="4"/>
    </row>
    <row r="149" spans="1:4" ht="63" x14ac:dyDescent="0.25">
      <c r="A149" s="2"/>
      <c r="B149" s="3" t="s">
        <v>904</v>
      </c>
      <c r="C149" s="16"/>
      <c r="D149" s="4"/>
    </row>
    <row r="150" spans="1:4" ht="63" x14ac:dyDescent="0.25">
      <c r="A150" s="2"/>
      <c r="B150" s="3" t="s">
        <v>905</v>
      </c>
      <c r="C150" s="16"/>
      <c r="D150" s="4"/>
    </row>
  </sheetData>
  <pageMargins left="0.51181102362204722" right="0.31496062992125984" top="0.55118110236220474" bottom="0.35433070866141736" header="0.31496062992125984" footer="0.31496062992125984"/>
  <pageSetup paperSize="9"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4"/>
  <sheetViews>
    <sheetView zoomScale="115" zoomScaleNormal="115" workbookViewId="0">
      <pane xSplit="1" ySplit="1" topLeftCell="B2" activePane="bottomRight" state="frozen"/>
      <selection pane="topRight" activeCell="B1" sqref="B1"/>
      <selection pane="bottomLeft" activeCell="A2" sqref="A2"/>
      <selection pane="bottomRight" activeCell="E9" sqref="E9"/>
    </sheetView>
  </sheetViews>
  <sheetFormatPr defaultColWidth="9.140625" defaultRowHeight="15.75" x14ac:dyDescent="0.25"/>
  <cols>
    <col min="1" max="1" width="11.140625" style="5" customWidth="1"/>
    <col min="2" max="2" width="74.28515625" style="7" customWidth="1"/>
    <col min="3" max="3" width="20" style="9" customWidth="1"/>
    <col min="4" max="4" width="23.5703125" style="9" customWidth="1"/>
    <col min="5" max="16384" width="9.140625" style="1"/>
  </cols>
  <sheetData>
    <row r="1" spans="1:4" x14ac:dyDescent="0.25">
      <c r="A1" s="6" t="s">
        <v>0</v>
      </c>
      <c r="B1" s="6" t="s">
        <v>1</v>
      </c>
      <c r="C1" s="8" t="s">
        <v>303</v>
      </c>
      <c r="D1" s="8"/>
    </row>
    <row r="2" spans="1:4" x14ac:dyDescent="0.25">
      <c r="A2" s="10" t="s">
        <v>289</v>
      </c>
      <c r="B2" s="21" t="s">
        <v>287</v>
      </c>
      <c r="C2" s="11"/>
      <c r="D2" s="11"/>
    </row>
    <row r="3" spans="1:4" ht="63" x14ac:dyDescent="0.25">
      <c r="A3" s="12" t="s">
        <v>288</v>
      </c>
      <c r="B3" s="19" t="s">
        <v>290</v>
      </c>
      <c r="C3" s="13"/>
      <c r="D3" s="13"/>
    </row>
    <row r="4" spans="1:4" x14ac:dyDescent="0.25">
      <c r="A4" s="2"/>
      <c r="B4" s="3" t="s">
        <v>157</v>
      </c>
      <c r="C4" s="14" t="e">
        <f>(C6/C8)*100</f>
        <v>#DIV/0!</v>
      </c>
      <c r="D4" s="4"/>
    </row>
    <row r="5" spans="1:4" x14ac:dyDescent="0.25">
      <c r="A5" s="2"/>
      <c r="B5" s="3" t="s">
        <v>291</v>
      </c>
      <c r="C5" s="14" t="e">
        <f>(C7/C8)*100</f>
        <v>#DIV/0!</v>
      </c>
      <c r="D5" s="4"/>
    </row>
    <row r="6" spans="1:4" x14ac:dyDescent="0.25">
      <c r="A6" s="2"/>
      <c r="B6" s="3" t="s">
        <v>157</v>
      </c>
      <c r="C6" s="16"/>
      <c r="D6" s="4"/>
    </row>
    <row r="7" spans="1:4" x14ac:dyDescent="0.25">
      <c r="A7" s="2"/>
      <c r="B7" s="3" t="s">
        <v>291</v>
      </c>
      <c r="C7" s="16"/>
      <c r="D7" s="4"/>
    </row>
    <row r="8" spans="1:4" ht="47.25" x14ac:dyDescent="0.25">
      <c r="A8" s="2"/>
      <c r="B8" s="3" t="s">
        <v>292</v>
      </c>
      <c r="C8" s="16"/>
      <c r="D8" s="4"/>
    </row>
    <row r="9" spans="1:4" ht="63" x14ac:dyDescent="0.25">
      <c r="A9" s="12" t="s">
        <v>1077</v>
      </c>
      <c r="B9" s="19" t="s">
        <v>1078</v>
      </c>
      <c r="C9" s="13"/>
      <c r="D9" s="13"/>
    </row>
    <row r="10" spans="1:4" x14ac:dyDescent="0.25">
      <c r="A10" s="2"/>
      <c r="B10" s="3" t="s">
        <v>157</v>
      </c>
      <c r="C10" s="14" t="e">
        <f>(C12/C14)*100</f>
        <v>#DIV/0!</v>
      </c>
      <c r="D10" s="4"/>
    </row>
    <row r="11" spans="1:4" x14ac:dyDescent="0.25">
      <c r="A11" s="2"/>
      <c r="B11" s="3" t="s">
        <v>291</v>
      </c>
      <c r="C11" s="14" t="e">
        <f>(C13/C14)*100</f>
        <v>#DIV/0!</v>
      </c>
      <c r="D11" s="4"/>
    </row>
    <row r="12" spans="1:4" x14ac:dyDescent="0.25">
      <c r="A12" s="2"/>
      <c r="B12" s="3" t="s">
        <v>157</v>
      </c>
      <c r="C12" s="16"/>
      <c r="D12" s="4"/>
    </row>
    <row r="13" spans="1:4" x14ac:dyDescent="0.25">
      <c r="A13" s="2"/>
      <c r="B13" s="3" t="s">
        <v>291</v>
      </c>
      <c r="C13" s="16"/>
      <c r="D13" s="4"/>
    </row>
    <row r="14" spans="1:4" ht="47.25" x14ac:dyDescent="0.25">
      <c r="A14" s="2"/>
      <c r="B14" s="3" t="s">
        <v>1079</v>
      </c>
      <c r="C14" s="16"/>
      <c r="D14" s="4"/>
    </row>
  </sheetData>
  <pageMargins left="0.51181102362204722" right="0.31496062992125984" top="0.55118110236220474" bottom="0.35433070866141736" header="0.31496062992125984" footer="0.31496062992125984"/>
  <pageSetup paperSize="9" scale="5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59"/>
  <sheetViews>
    <sheetView view="pageBreakPreview" zoomScale="60" zoomScaleNormal="115" workbookViewId="0">
      <pane xSplit="1" ySplit="1" topLeftCell="B2" activePane="bottomRight" state="frozen"/>
      <selection pane="topRight" activeCell="B1" sqref="B1"/>
      <selection pane="bottomLeft" activeCell="A2" sqref="A2"/>
      <selection pane="bottomRight" activeCell="D45" sqref="D45"/>
    </sheetView>
  </sheetViews>
  <sheetFormatPr defaultColWidth="9.140625" defaultRowHeight="15.75" x14ac:dyDescent="0.25"/>
  <cols>
    <col min="1" max="1" width="11.140625" style="5" customWidth="1"/>
    <col min="2" max="2" width="79.85546875" style="7" customWidth="1"/>
    <col min="3" max="3" width="20" style="9" customWidth="1"/>
    <col min="4" max="4" width="23.5703125" style="9" customWidth="1"/>
    <col min="5" max="16384" width="9.140625" style="1"/>
  </cols>
  <sheetData>
    <row r="1" spans="1:4" x14ac:dyDescent="0.25">
      <c r="A1" s="6" t="s">
        <v>0</v>
      </c>
      <c r="B1" s="6" t="s">
        <v>1</v>
      </c>
      <c r="C1" s="8" t="s">
        <v>303</v>
      </c>
      <c r="D1" s="8"/>
    </row>
    <row r="2" spans="1:4" x14ac:dyDescent="0.25">
      <c r="A2" s="10" t="s">
        <v>295</v>
      </c>
      <c r="B2" s="21" t="s">
        <v>293</v>
      </c>
      <c r="C2" s="11"/>
      <c r="D2" s="11"/>
    </row>
    <row r="3" spans="1:4" ht="31.5" x14ac:dyDescent="0.25">
      <c r="A3" s="12" t="s">
        <v>296</v>
      </c>
      <c r="B3" s="19" t="s">
        <v>294</v>
      </c>
      <c r="C3" s="13"/>
      <c r="D3" s="13"/>
    </row>
    <row r="4" spans="1:4" ht="47.25" x14ac:dyDescent="0.25">
      <c r="A4" s="2" t="s">
        <v>783</v>
      </c>
      <c r="B4" s="3" t="s">
        <v>784</v>
      </c>
      <c r="C4" s="14" t="s">
        <v>523</v>
      </c>
      <c r="D4" s="4"/>
    </row>
    <row r="5" spans="1:4" ht="47.25" x14ac:dyDescent="0.25">
      <c r="A5" s="2"/>
      <c r="B5" s="3" t="s">
        <v>785</v>
      </c>
      <c r="C5" s="14">
        <f>(C11/C16)*100</f>
        <v>100</v>
      </c>
      <c r="D5" s="4"/>
    </row>
    <row r="6" spans="1:4" ht="47.25" x14ac:dyDescent="0.25">
      <c r="A6" s="2"/>
      <c r="B6" s="3" t="s">
        <v>786</v>
      </c>
      <c r="C6" s="14" t="e">
        <f t="shared" ref="C6:C8" si="0">(C12/C17)*100</f>
        <v>#DIV/0!</v>
      </c>
      <c r="D6" s="4"/>
    </row>
    <row r="7" spans="1:4" ht="31.5" x14ac:dyDescent="0.25">
      <c r="A7" s="2"/>
      <c r="B7" s="3" t="s">
        <v>787</v>
      </c>
      <c r="C7" s="14" t="e">
        <f t="shared" si="0"/>
        <v>#DIV/0!</v>
      </c>
      <c r="D7" s="4"/>
    </row>
    <row r="8" spans="1:4" x14ac:dyDescent="0.25">
      <c r="A8" s="2"/>
      <c r="B8" s="3" t="s">
        <v>788</v>
      </c>
      <c r="C8" s="14" t="e">
        <f t="shared" si="0"/>
        <v>#DIV/0!</v>
      </c>
      <c r="D8" s="4"/>
    </row>
    <row r="9" spans="1:4" ht="31.5" x14ac:dyDescent="0.25">
      <c r="A9" s="2"/>
      <c r="B9" s="3" t="s">
        <v>789</v>
      </c>
      <c r="C9" s="14" t="e">
        <f>(C15/C20)*100</f>
        <v>#DIV/0!</v>
      </c>
      <c r="D9" s="4"/>
    </row>
    <row r="10" spans="1:4" x14ac:dyDescent="0.25">
      <c r="A10" s="2"/>
      <c r="B10" s="3" t="s">
        <v>800</v>
      </c>
      <c r="C10" s="14" t="s">
        <v>523</v>
      </c>
      <c r="D10" s="4"/>
    </row>
    <row r="11" spans="1:4" ht="47.25" x14ac:dyDescent="0.25">
      <c r="A11" s="2"/>
      <c r="B11" s="3" t="s">
        <v>790</v>
      </c>
      <c r="C11" s="16">
        <v>9</v>
      </c>
      <c r="D11" s="4"/>
    </row>
    <row r="12" spans="1:4" ht="31.5" x14ac:dyDescent="0.25">
      <c r="A12" s="2"/>
      <c r="B12" s="3" t="s">
        <v>791</v>
      </c>
      <c r="C12" s="16"/>
      <c r="D12" s="4"/>
    </row>
    <row r="13" spans="1:4" ht="31.5" x14ac:dyDescent="0.25">
      <c r="A13" s="2"/>
      <c r="B13" s="3" t="s">
        <v>792</v>
      </c>
      <c r="C13" s="16"/>
      <c r="D13" s="4"/>
    </row>
    <row r="14" spans="1:4" x14ac:dyDescent="0.25">
      <c r="A14" s="2"/>
      <c r="B14" s="3" t="s">
        <v>793</v>
      </c>
      <c r="C14" s="16"/>
      <c r="D14" s="4"/>
    </row>
    <row r="15" spans="1:4" ht="31.5" x14ac:dyDescent="0.25">
      <c r="A15" s="2"/>
      <c r="B15" s="3" t="s">
        <v>794</v>
      </c>
      <c r="C15" s="16"/>
      <c r="D15" s="4"/>
    </row>
    <row r="16" spans="1:4" ht="47.25" x14ac:dyDescent="0.25">
      <c r="A16" s="2"/>
      <c r="B16" s="3" t="s">
        <v>795</v>
      </c>
      <c r="C16" s="16">
        <v>9</v>
      </c>
      <c r="D16" s="4"/>
    </row>
    <row r="17" spans="1:4" ht="47.25" x14ac:dyDescent="0.25">
      <c r="A17" s="2"/>
      <c r="B17" s="3" t="s">
        <v>796</v>
      </c>
      <c r="C17" s="16"/>
      <c r="D17" s="4"/>
    </row>
    <row r="18" spans="1:4" ht="47.25" x14ac:dyDescent="0.25">
      <c r="A18" s="2"/>
      <c r="B18" s="3" t="s">
        <v>797</v>
      </c>
      <c r="C18" s="16"/>
      <c r="D18" s="4"/>
    </row>
    <row r="19" spans="1:4" x14ac:dyDescent="0.25">
      <c r="A19" s="2"/>
      <c r="B19" s="3" t="s">
        <v>798</v>
      </c>
      <c r="C19" s="16"/>
      <c r="D19" s="4"/>
    </row>
    <row r="20" spans="1:4" ht="31.5" x14ac:dyDescent="0.25">
      <c r="A20" s="2"/>
      <c r="B20" s="3" t="s">
        <v>799</v>
      </c>
      <c r="C20" s="16"/>
      <c r="D20" s="4"/>
    </row>
    <row r="21" spans="1:4" x14ac:dyDescent="0.25">
      <c r="A21" s="12" t="s">
        <v>801</v>
      </c>
      <c r="B21" s="77" t="s">
        <v>802</v>
      </c>
      <c r="C21" s="12"/>
      <c r="D21" s="12"/>
    </row>
    <row r="22" spans="1:4" ht="31.5" x14ac:dyDescent="0.25">
      <c r="A22" s="2" t="s">
        <v>803</v>
      </c>
      <c r="B22" s="3" t="s">
        <v>804</v>
      </c>
      <c r="C22" s="14"/>
      <c r="D22" s="4"/>
    </row>
    <row r="23" spans="1:4" x14ac:dyDescent="0.25">
      <c r="A23" s="2"/>
      <c r="B23" s="3" t="s">
        <v>805</v>
      </c>
      <c r="C23" s="14">
        <f>(C24/C25)*100</f>
        <v>100</v>
      </c>
      <c r="D23" s="4"/>
    </row>
    <row r="24" spans="1:4" x14ac:dyDescent="0.25">
      <c r="A24" s="2"/>
      <c r="B24" s="3" t="s">
        <v>811</v>
      </c>
      <c r="C24" s="16">
        <v>19</v>
      </c>
      <c r="D24" s="4"/>
    </row>
    <row r="25" spans="1:4" x14ac:dyDescent="0.25">
      <c r="A25" s="2"/>
      <c r="B25" s="1" t="s">
        <v>157</v>
      </c>
      <c r="C25" s="16">
        <v>19</v>
      </c>
      <c r="D25" s="4"/>
    </row>
    <row r="26" spans="1:4" ht="47.25" x14ac:dyDescent="0.25">
      <c r="A26" s="2"/>
      <c r="B26" s="3" t="s">
        <v>809</v>
      </c>
      <c r="C26" s="14">
        <f>(C27/C28)*100</f>
        <v>100</v>
      </c>
      <c r="D26" s="4"/>
    </row>
    <row r="27" spans="1:4" x14ac:dyDescent="0.25">
      <c r="A27" s="2"/>
      <c r="B27" s="3" t="s">
        <v>811</v>
      </c>
      <c r="C27" s="16">
        <v>9</v>
      </c>
      <c r="D27" s="4"/>
    </row>
    <row r="28" spans="1:4" x14ac:dyDescent="0.25">
      <c r="A28" s="2"/>
      <c r="B28" s="1" t="s">
        <v>157</v>
      </c>
      <c r="C28" s="16">
        <v>9</v>
      </c>
      <c r="D28" s="4"/>
    </row>
    <row r="29" spans="1:4" ht="47.25" x14ac:dyDescent="0.25">
      <c r="A29" s="2"/>
      <c r="B29" s="3" t="s">
        <v>810</v>
      </c>
      <c r="C29" s="14" t="e">
        <f>(C30/C31)*100</f>
        <v>#DIV/0!</v>
      </c>
      <c r="D29" s="4"/>
    </row>
    <row r="30" spans="1:4" x14ac:dyDescent="0.25">
      <c r="A30" s="2"/>
      <c r="B30" s="3" t="s">
        <v>811</v>
      </c>
      <c r="C30" s="16"/>
      <c r="D30" s="4"/>
    </row>
    <row r="31" spans="1:4" x14ac:dyDescent="0.25">
      <c r="A31" s="2"/>
      <c r="B31" s="1" t="s">
        <v>157</v>
      </c>
      <c r="C31" s="16"/>
      <c r="D31" s="4"/>
    </row>
    <row r="32" spans="1:4" x14ac:dyDescent="0.25">
      <c r="A32" s="2"/>
      <c r="B32" s="3" t="s">
        <v>806</v>
      </c>
      <c r="C32" s="14" t="e">
        <f>(C33/C34)*100</f>
        <v>#DIV/0!</v>
      </c>
      <c r="D32" s="4"/>
    </row>
    <row r="33" spans="1:4" x14ac:dyDescent="0.25">
      <c r="A33" s="2"/>
      <c r="B33" s="3" t="s">
        <v>811</v>
      </c>
      <c r="C33" s="16"/>
      <c r="D33" s="4"/>
    </row>
    <row r="34" spans="1:4" x14ac:dyDescent="0.25">
      <c r="A34" s="2"/>
      <c r="B34" s="1" t="s">
        <v>157</v>
      </c>
      <c r="C34" s="16"/>
      <c r="D34" s="4"/>
    </row>
    <row r="35" spans="1:4" x14ac:dyDescent="0.25">
      <c r="A35" s="2"/>
      <c r="B35" s="3" t="s">
        <v>807</v>
      </c>
      <c r="C35" s="14">
        <f>(C36/C37)*100</f>
        <v>100</v>
      </c>
      <c r="D35" s="4"/>
    </row>
    <row r="36" spans="1:4" x14ac:dyDescent="0.25">
      <c r="A36" s="2"/>
      <c r="B36" s="3" t="s">
        <v>811</v>
      </c>
      <c r="C36" s="16">
        <v>1</v>
      </c>
      <c r="D36" s="4"/>
    </row>
    <row r="37" spans="1:4" x14ac:dyDescent="0.25">
      <c r="A37" s="2"/>
      <c r="B37" s="1" t="s">
        <v>157</v>
      </c>
      <c r="C37" s="16">
        <v>1</v>
      </c>
      <c r="D37" s="4"/>
    </row>
    <row r="38" spans="1:4" ht="31.5" x14ac:dyDescent="0.25">
      <c r="A38" s="2"/>
      <c r="B38" s="3" t="s">
        <v>808</v>
      </c>
      <c r="C38" s="14" t="e">
        <f>(C39/C40)*100</f>
        <v>#DIV/0!</v>
      </c>
      <c r="D38" s="4"/>
    </row>
    <row r="39" spans="1:4" x14ac:dyDescent="0.25">
      <c r="A39" s="2"/>
      <c r="B39" s="3" t="s">
        <v>811</v>
      </c>
      <c r="C39" s="16"/>
      <c r="D39" s="4"/>
    </row>
    <row r="40" spans="1:4" x14ac:dyDescent="0.25">
      <c r="A40" s="2"/>
      <c r="B40" s="1" t="s">
        <v>157</v>
      </c>
      <c r="C40" s="16"/>
      <c r="D40" s="4"/>
    </row>
    <row r="41" spans="1:4" ht="63" x14ac:dyDescent="0.25">
      <c r="A41" s="2" t="s">
        <v>813</v>
      </c>
      <c r="B41" s="3" t="s">
        <v>812</v>
      </c>
      <c r="C41" s="14" t="s">
        <v>523</v>
      </c>
      <c r="D41" s="4"/>
    </row>
    <row r="42" spans="1:4" x14ac:dyDescent="0.25">
      <c r="A42" s="2"/>
      <c r="B42" s="3" t="s">
        <v>805</v>
      </c>
      <c r="C42" s="14">
        <f>(C43/C44)*100</f>
        <v>100</v>
      </c>
      <c r="D42" s="4"/>
    </row>
    <row r="43" spans="1:4" ht="31.5" x14ac:dyDescent="0.25">
      <c r="A43" s="2"/>
      <c r="B43" s="3" t="s">
        <v>814</v>
      </c>
      <c r="C43" s="16">
        <v>19</v>
      </c>
      <c r="D43" s="4"/>
    </row>
    <row r="44" spans="1:4" x14ac:dyDescent="0.25">
      <c r="A44" s="2"/>
      <c r="B44" s="3" t="s">
        <v>815</v>
      </c>
      <c r="C44" s="16">
        <v>19</v>
      </c>
      <c r="D44" s="4"/>
    </row>
    <row r="45" spans="1:4" ht="47.25" x14ac:dyDescent="0.25">
      <c r="A45" s="2"/>
      <c r="B45" s="3" t="s">
        <v>809</v>
      </c>
      <c r="C45" s="14">
        <f>(C46/C47)*100</f>
        <v>100</v>
      </c>
      <c r="D45" s="4"/>
    </row>
    <row r="46" spans="1:4" ht="31.5" x14ac:dyDescent="0.25">
      <c r="A46" s="2"/>
      <c r="B46" s="3" t="s">
        <v>814</v>
      </c>
      <c r="C46" s="16">
        <v>9</v>
      </c>
      <c r="D46" s="4"/>
    </row>
    <row r="47" spans="1:4" x14ac:dyDescent="0.25">
      <c r="A47" s="2"/>
      <c r="B47" s="3" t="s">
        <v>815</v>
      </c>
      <c r="C47" s="16">
        <v>9</v>
      </c>
      <c r="D47" s="4"/>
    </row>
    <row r="48" spans="1:4" ht="47.25" x14ac:dyDescent="0.25">
      <c r="A48" s="2"/>
      <c r="B48" s="3" t="s">
        <v>810</v>
      </c>
      <c r="C48" s="14" t="e">
        <f>(C49/C50)*100</f>
        <v>#DIV/0!</v>
      </c>
      <c r="D48" s="4"/>
    </row>
    <row r="49" spans="1:4" ht="31.5" x14ac:dyDescent="0.25">
      <c r="A49" s="2"/>
      <c r="B49" s="3" t="s">
        <v>814</v>
      </c>
      <c r="C49" s="16"/>
      <c r="D49" s="4"/>
    </row>
    <row r="50" spans="1:4" x14ac:dyDescent="0.25">
      <c r="A50" s="2"/>
      <c r="B50" s="3" t="s">
        <v>815</v>
      </c>
      <c r="C50" s="16"/>
      <c r="D50" s="4"/>
    </row>
    <row r="51" spans="1:4" x14ac:dyDescent="0.25">
      <c r="A51" s="2"/>
      <c r="B51" s="3" t="s">
        <v>806</v>
      </c>
      <c r="C51" s="14" t="e">
        <f>(C52/C53)*100</f>
        <v>#DIV/0!</v>
      </c>
      <c r="D51" s="4"/>
    </row>
    <row r="52" spans="1:4" ht="31.5" x14ac:dyDescent="0.25">
      <c r="A52" s="2"/>
      <c r="B52" s="3" t="s">
        <v>814</v>
      </c>
      <c r="C52" s="16"/>
      <c r="D52" s="4"/>
    </row>
    <row r="53" spans="1:4" x14ac:dyDescent="0.25">
      <c r="A53" s="2"/>
      <c r="B53" s="3" t="s">
        <v>815</v>
      </c>
      <c r="C53" s="16"/>
      <c r="D53" s="4"/>
    </row>
    <row r="54" spans="1:4" x14ac:dyDescent="0.25">
      <c r="A54" s="2"/>
      <c r="B54" s="3" t="s">
        <v>807</v>
      </c>
      <c r="C54" s="14">
        <f>(C55/C56)*100</f>
        <v>100</v>
      </c>
      <c r="D54" s="4"/>
    </row>
    <row r="55" spans="1:4" ht="31.5" x14ac:dyDescent="0.25">
      <c r="A55" s="2"/>
      <c r="B55" s="3" t="s">
        <v>814</v>
      </c>
      <c r="C55" s="16">
        <v>1</v>
      </c>
      <c r="D55" s="4"/>
    </row>
    <row r="56" spans="1:4" x14ac:dyDescent="0.25">
      <c r="A56" s="2"/>
      <c r="B56" s="3" t="s">
        <v>815</v>
      </c>
      <c r="C56" s="16">
        <v>1</v>
      </c>
      <c r="D56" s="4"/>
    </row>
    <row r="57" spans="1:4" ht="31.5" x14ac:dyDescent="0.25">
      <c r="A57" s="2"/>
      <c r="B57" s="3" t="s">
        <v>808</v>
      </c>
      <c r="C57" s="14" t="e">
        <f>(C58/C59)*100</f>
        <v>#DIV/0!</v>
      </c>
      <c r="D57" s="4"/>
    </row>
    <row r="58" spans="1:4" ht="31.5" x14ac:dyDescent="0.25">
      <c r="A58" s="2"/>
      <c r="B58" s="3" t="s">
        <v>814</v>
      </c>
      <c r="C58" s="16"/>
      <c r="D58" s="4"/>
    </row>
    <row r="59" spans="1:4" x14ac:dyDescent="0.25">
      <c r="A59" s="2"/>
      <c r="B59" s="3" t="s">
        <v>815</v>
      </c>
      <c r="C59" s="16"/>
      <c r="D59" s="4"/>
    </row>
  </sheetData>
  <pageMargins left="0.51181102362204722" right="0.31496062992125984" top="0.55118110236220474" bottom="0.35433070866141736"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D19"/>
  <sheetViews>
    <sheetView view="pageBreakPreview" zoomScale="60" zoomScaleNormal="115" workbookViewId="0">
      <pane xSplit="1" ySplit="1" topLeftCell="B2" activePane="bottomRight" state="frozen"/>
      <selection pane="topRight" activeCell="B1" sqref="B1"/>
      <selection pane="bottomLeft" activeCell="A2" sqref="A2"/>
      <selection pane="bottomRight" activeCell="D8" sqref="D8"/>
    </sheetView>
  </sheetViews>
  <sheetFormatPr defaultColWidth="9.140625" defaultRowHeight="15.75" x14ac:dyDescent="0.25"/>
  <cols>
    <col min="1" max="1" width="11.140625" style="5" customWidth="1"/>
    <col min="2" max="2" width="74.28515625" style="7" customWidth="1"/>
    <col min="3" max="3" width="20" style="9" customWidth="1"/>
    <col min="4" max="4" width="23.5703125" style="9" customWidth="1"/>
    <col min="5" max="16384" width="9.140625" style="1"/>
  </cols>
  <sheetData>
    <row r="1" spans="1:4" x14ac:dyDescent="0.25">
      <c r="A1" s="6" t="s">
        <v>0</v>
      </c>
      <c r="B1" s="6" t="s">
        <v>1</v>
      </c>
      <c r="C1" s="8" t="s">
        <v>303</v>
      </c>
      <c r="D1" s="8"/>
    </row>
    <row r="2" spans="1:4" ht="33" customHeight="1" x14ac:dyDescent="0.25">
      <c r="A2" s="10" t="s">
        <v>182</v>
      </c>
      <c r="B2" s="20" t="s">
        <v>183</v>
      </c>
      <c r="C2" s="11"/>
      <c r="D2" s="11"/>
    </row>
    <row r="3" spans="1:4" x14ac:dyDescent="0.25">
      <c r="A3" s="12" t="s">
        <v>158</v>
      </c>
      <c r="B3" s="19" t="s">
        <v>159</v>
      </c>
      <c r="C3" s="13"/>
      <c r="D3" s="13"/>
    </row>
    <row r="4" spans="1:4" ht="61.5" customHeight="1" x14ac:dyDescent="0.25">
      <c r="A4" s="2" t="s">
        <v>160</v>
      </c>
      <c r="B4" s="3" t="s">
        <v>161</v>
      </c>
      <c r="C4" s="59">
        <f>(C5/C11)*100</f>
        <v>81.50112717146267</v>
      </c>
      <c r="D4" s="4"/>
    </row>
    <row r="5" spans="1:4" ht="31.5" x14ac:dyDescent="0.25">
      <c r="A5" s="2"/>
      <c r="B5" s="3" t="s">
        <v>162</v>
      </c>
      <c r="C5" s="57">
        <f>C6+C7+C8+C9+C10</f>
        <v>6146</v>
      </c>
      <c r="D5" s="4"/>
    </row>
    <row r="6" spans="1:4" ht="33.75" customHeight="1" x14ac:dyDescent="0.25">
      <c r="A6" s="2"/>
      <c r="B6" s="34" t="s">
        <v>163</v>
      </c>
      <c r="C6" s="15">
        <v>1143</v>
      </c>
      <c r="D6" s="4"/>
    </row>
    <row r="7" spans="1:4" x14ac:dyDescent="0.25">
      <c r="A7" s="2"/>
      <c r="B7" s="3" t="s">
        <v>164</v>
      </c>
      <c r="C7" s="58">
        <v>5003</v>
      </c>
      <c r="D7" s="26"/>
    </row>
    <row r="8" spans="1:4" ht="47.25" x14ac:dyDescent="0.25">
      <c r="A8" s="2"/>
      <c r="B8" s="3" t="s">
        <v>165</v>
      </c>
      <c r="C8" s="16"/>
      <c r="D8" s="4"/>
    </row>
    <row r="9" spans="1:4" ht="31.5" x14ac:dyDescent="0.25">
      <c r="A9" s="2"/>
      <c r="B9" s="3" t="s">
        <v>166</v>
      </c>
      <c r="C9" s="16"/>
      <c r="D9" s="4"/>
    </row>
    <row r="10" spans="1:4" ht="31.5" x14ac:dyDescent="0.25">
      <c r="A10" s="2"/>
      <c r="B10" s="3" t="s">
        <v>167</v>
      </c>
      <c r="C10" s="16"/>
      <c r="D10" s="4"/>
    </row>
    <row r="11" spans="1:4" ht="31.5" x14ac:dyDescent="0.25">
      <c r="A11" s="2"/>
      <c r="B11" s="34" t="s">
        <v>168</v>
      </c>
      <c r="C11" s="15">
        <v>7541</v>
      </c>
      <c r="D11" s="4"/>
    </row>
    <row r="12" spans="1:4" ht="63" x14ac:dyDescent="0.25">
      <c r="A12" s="2" t="s">
        <v>297</v>
      </c>
      <c r="B12" s="3" t="s">
        <v>298</v>
      </c>
      <c r="C12" s="4" t="s">
        <v>169</v>
      </c>
      <c r="D12" s="4"/>
    </row>
    <row r="13" spans="1:4" ht="31.5" x14ac:dyDescent="0.25">
      <c r="A13" s="2"/>
      <c r="B13" s="3" t="s">
        <v>299</v>
      </c>
      <c r="C13" s="14"/>
      <c r="D13" s="4"/>
    </row>
    <row r="14" spans="1:4" ht="31.5" x14ac:dyDescent="0.25">
      <c r="A14" s="2"/>
      <c r="B14" s="3" t="s">
        <v>300</v>
      </c>
      <c r="C14" s="14"/>
      <c r="D14" s="4"/>
    </row>
    <row r="15" spans="1:4" ht="63" x14ac:dyDescent="0.25">
      <c r="A15" s="2"/>
      <c r="B15" s="3" t="s">
        <v>301</v>
      </c>
      <c r="C15" s="16"/>
      <c r="D15" s="4"/>
    </row>
    <row r="16" spans="1:4" ht="47.25" x14ac:dyDescent="0.25">
      <c r="A16" s="2"/>
      <c r="B16" s="3" t="s">
        <v>302</v>
      </c>
      <c r="C16" s="16"/>
      <c r="D16" s="4"/>
    </row>
    <row r="17" spans="1:4" x14ac:dyDescent="0.25">
      <c r="A17" s="2"/>
      <c r="B17" s="3"/>
      <c r="C17" s="16"/>
      <c r="D17" s="4"/>
    </row>
    <row r="18" spans="1:4" x14ac:dyDescent="0.25">
      <c r="A18" s="2"/>
      <c r="B18" s="3"/>
      <c r="C18" s="16"/>
      <c r="D18" s="4"/>
    </row>
    <row r="19" spans="1:4" x14ac:dyDescent="0.25">
      <c r="A19" s="2"/>
      <c r="B19" s="3"/>
      <c r="C19" s="15"/>
      <c r="D19" s="4"/>
    </row>
  </sheetData>
  <pageMargins left="0.51181102362204722" right="0.31496062992125984" top="0.55118110236220474" bottom="0.35433070866141736" header="0.31496062992125984" footer="0.31496062992125984"/>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Раздел 1</vt:lpstr>
      <vt:lpstr>Раздел 2</vt:lpstr>
      <vt:lpstr>Раздел 3</vt:lpstr>
      <vt:lpstr>Раздел 5</vt:lpstr>
      <vt:lpstr>Раздел 6</vt:lpstr>
      <vt:lpstr>Раздел 7</vt:lpstr>
      <vt:lpstr>Раздел 9</vt:lpstr>
      <vt:lpstr>Раздел 10</vt:lpstr>
      <vt:lpstr>Раздел 11</vt:lpstr>
      <vt:lpstr>'Раздел 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Пыхтина Е.В.</dc:creator>
  <cp:lastModifiedBy>Depo</cp:lastModifiedBy>
  <cp:lastPrinted>2018-10-18T11:24:27Z</cp:lastPrinted>
  <dcterms:created xsi:type="dcterms:W3CDTF">2014-09-23T04:36:26Z</dcterms:created>
  <dcterms:modified xsi:type="dcterms:W3CDTF">2019-10-18T08:30:26Z</dcterms:modified>
</cp:coreProperties>
</file>